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2.1 - 1. Rok Následná..." sheetId="2" r:id="rId2"/>
    <sheet name="SO-02.2 - 2. Rok Následná..." sheetId="3" r:id="rId3"/>
    <sheet name="SO-02.3 - 3. Rok Následná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'SO-02.1 - 1. Rok Následná...'!$C$80:$K$102</definedName>
    <definedName name="_xlnm.Print_Area" localSheetId="1">'SO-02.1 - 1. Rok Následná...'!$C$4:$J$39,'SO-02.1 - 1. Rok Následná...'!$C$45:$J$62,'SO-02.1 - 1. Rok Následná...'!$C$68:$K$102</definedName>
    <definedName name="_xlnm.Print_Titles" localSheetId="1">'SO-02.1 - 1. Rok Následná...'!$80:$80</definedName>
    <definedName name="_xlnm._FilterDatabase" localSheetId="2" hidden="1">'SO-02.2 - 2. Rok Následná...'!$C$80:$K$102</definedName>
    <definedName name="_xlnm.Print_Area" localSheetId="2">'SO-02.2 - 2. Rok Následná...'!$C$4:$J$39,'SO-02.2 - 2. Rok Následná...'!$C$45:$J$62,'SO-02.2 - 2. Rok Následná...'!$C$68:$K$102</definedName>
    <definedName name="_xlnm.Print_Titles" localSheetId="2">'SO-02.2 - 2. Rok Následná...'!$80:$80</definedName>
    <definedName name="_xlnm._FilterDatabase" localSheetId="3" hidden="1">'SO-02.3 - 3. Rok Následná...'!$C$80:$K$102</definedName>
    <definedName name="_xlnm.Print_Area" localSheetId="3">'SO-02.3 - 3. Rok Následná...'!$C$4:$J$39,'SO-02.3 - 3. Rok Následná...'!$C$45:$J$62,'SO-02.3 - 3. Rok Následná...'!$C$68:$K$102</definedName>
    <definedName name="_xlnm.Print_Titles" localSheetId="3">'SO-02.3 - 3. Rok Následná...'!$80:$80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3" r="J37"/>
  <c r="J36"/>
  <c i="1" r="AY56"/>
  <c i="3" r="J35"/>
  <c i="1" r="AX56"/>
  <c i="3"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2" r="J37"/>
  <c r="J36"/>
  <c i="1" r="AY55"/>
  <c i="2" r="J35"/>
  <c i="1" r="AX55"/>
  <c i="2"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1" r="L50"/>
  <c r="AM50"/>
  <c r="AM49"/>
  <c r="L49"/>
  <c r="AM47"/>
  <c r="L47"/>
  <c r="L45"/>
  <c r="L44"/>
  <c i="4" r="J98"/>
  <c i="2" r="J94"/>
  <c i="3" r="BK84"/>
  <c i="4" r="J84"/>
  <c i="2" r="BK90"/>
  <c r="BK98"/>
  <c i="3" r="BK94"/>
  <c r="J86"/>
  <c r="J98"/>
  <c i="4" r="J94"/>
  <c r="J86"/>
  <c r="BK90"/>
  <c r="BK86"/>
  <c i="3" r="BK90"/>
  <c i="2" r="BK94"/>
  <c r="J84"/>
  <c r="J90"/>
  <c i="4" r="BK94"/>
  <c i="3" r="BK98"/>
  <c i="2" r="J98"/>
  <c i="3" r="J90"/>
  <c i="2" r="BK86"/>
  <c i="4" r="BK84"/>
  <c i="3" r="BK86"/>
  <c r="J94"/>
  <c r="J84"/>
  <c i="4" r="J90"/>
  <c i="2" r="J86"/>
  <c r="BK84"/>
  <c i="1" r="AS54"/>
  <c i="4" r="BK98"/>
  <c i="2" l="1" r="BK83"/>
  <c r="BK82"/>
  <c r="BK81"/>
  <c r="J81"/>
  <c r="J59"/>
  <c r="P83"/>
  <c r="P82"/>
  <c r="P81"/>
  <c i="1" r="AU55"/>
  <c i="2" r="T83"/>
  <c r="T82"/>
  <c r="T81"/>
  <c i="3" r="BK83"/>
  <c r="J83"/>
  <c r="J61"/>
  <c r="T83"/>
  <c r="T82"/>
  <c r="T81"/>
  <c i="2" r="R83"/>
  <c r="R82"/>
  <c r="R81"/>
  <c i="3" r="P83"/>
  <c r="P82"/>
  <c r="P81"/>
  <c i="1" r="AU56"/>
  <c i="3" r="R83"/>
  <c r="R82"/>
  <c r="R81"/>
  <c i="4" r="BK83"/>
  <c r="J83"/>
  <c r="J61"/>
  <c r="P83"/>
  <c r="P82"/>
  <c r="P81"/>
  <c i="1" r="AU57"/>
  <c i="4" r="R83"/>
  <c r="R82"/>
  <c r="R81"/>
  <c r="T83"/>
  <c r="T82"/>
  <c r="T81"/>
  <c r="E48"/>
  <c r="J52"/>
  <c r="F55"/>
  <c r="J55"/>
  <c r="BE84"/>
  <c r="BE86"/>
  <c r="BE90"/>
  <c r="BE94"/>
  <c r="BE98"/>
  <c i="2" r="J82"/>
  <c r="J60"/>
  <c r="J83"/>
  <c r="J61"/>
  <c i="3" r="E48"/>
  <c r="J55"/>
  <c r="F78"/>
  <c r="J52"/>
  <c r="BE90"/>
  <c r="BE98"/>
  <c r="BE86"/>
  <c r="BE84"/>
  <c r="BE94"/>
  <c i="2" r="BE84"/>
  <c r="E48"/>
  <c r="F55"/>
  <c r="J52"/>
  <c r="J55"/>
  <c r="BE90"/>
  <c r="BE86"/>
  <c r="BE94"/>
  <c r="BE98"/>
  <c i="4" r="F34"/>
  <c i="1" r="BA57"/>
  <c i="3" r="F37"/>
  <c i="1" r="BD56"/>
  <c i="4" r="F37"/>
  <c i="1" r="BD57"/>
  <c i="2" r="J30"/>
  <c i="4" r="F36"/>
  <c i="1" r="BC57"/>
  <c i="4" r="F35"/>
  <c i="1" r="BB57"/>
  <c i="3" r="F36"/>
  <c i="1" r="BC56"/>
  <c i="2" r="J34"/>
  <c i="1" r="AW55"/>
  <c i="4" r="J34"/>
  <c i="1" r="AW57"/>
  <c i="2" r="F35"/>
  <c i="1" r="BB55"/>
  <c i="3" r="J34"/>
  <c i="1" r="AW56"/>
  <c i="2" r="F37"/>
  <c i="1" r="BD55"/>
  <c i="2" r="F34"/>
  <c i="1" r="BA55"/>
  <c i="3" r="F34"/>
  <c i="1" r="BA56"/>
  <c i="2" r="F36"/>
  <c i="1" r="BC55"/>
  <c i="3" r="F35"/>
  <c i="1" r="BB56"/>
  <c i="3" l="1" r="BK82"/>
  <c r="J82"/>
  <c r="J60"/>
  <c i="4" r="BK82"/>
  <c r="J82"/>
  <c r="J60"/>
  <c i="1" r="AG55"/>
  <c i="3" r="J33"/>
  <c i="1" r="AV56"/>
  <c r="AT56"/>
  <c r="BA54"/>
  <c r="W30"/>
  <c i="2" r="F33"/>
  <c i="1" r="AZ55"/>
  <c r="BD54"/>
  <c r="W33"/>
  <c r="AU54"/>
  <c r="BC54"/>
  <c r="AY54"/>
  <c r="BB54"/>
  <c r="W31"/>
  <c i="4" r="F33"/>
  <c i="1" r="AZ57"/>
  <c i="3" r="F33"/>
  <c i="1" r="AZ56"/>
  <c i="2" r="J33"/>
  <c i="1" r="AV55"/>
  <c r="AT55"/>
  <c r="AN55"/>
  <c i="4" r="J33"/>
  <c i="1" r="AV57"/>
  <c r="AT57"/>
  <c i="3" l="1" r="BK81"/>
  <c r="J81"/>
  <c r="J59"/>
  <c i="4" r="BK81"/>
  <c r="J81"/>
  <c r="J59"/>
  <c i="2" r="J39"/>
  <c i="1" r="AX54"/>
  <c r="W32"/>
  <c r="AZ54"/>
  <c r="AV54"/>
  <c r="AK29"/>
  <c r="AW54"/>
  <c r="AK30"/>
  <c i="4" l="1" r="J30"/>
  <c i="1" r="AG57"/>
  <c r="W29"/>
  <c i="3" r="J30"/>
  <c i="1" r="AG56"/>
  <c r="AT54"/>
  <c i="3" l="1" r="J39"/>
  <c i="4" r="J39"/>
  <c i="1" r="AN56"/>
  <c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<sst xmlns="http://schemas.openxmlformats.org/spreadsheetml/2006/main">
  <si>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</si>
  <si>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</si>
  <si>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</si>
  <si>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</si>
  <si>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</si>
  <si>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{db5f4e6f-8752-40ff-b243-c314c4a9dca2}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</si>
  <si>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</si>
  <si>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</si>
  <si>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</si>
  <si>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</si>
  <si>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</si>
  <si>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</si>
  <si>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</si>
  <si>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J2024-24003</t>
  </si>
  <si>
    <t>Stavba:</t>
  </si>
  <si>
    <t>Slavětínský p., ř. km 5,120 – 6,190, Slavětín u Slavonic, revitalizace toku- Následná péče</t>
  </si>
  <si>
    <t>KSO:</t>
  </si>
  <si>
    <t/>
  </si>
  <si>
    <t>CC-CZ:</t>
  </si>
  <si>
    <t>Místo:</t>
  </si>
  <si>
    <t xml:space="preserve"> </t>
  </si>
  <si>
    <t>Datum:</t>
  </si>
  <si>
    <t>28. 9. 2024</t>
  </si>
  <si>
    <t>Zadavatel:</t>
  </si>
  <si>
    <t>IČ:</t>
  </si>
  <si>
    <t>Povodí Moravy s.p.</t>
  </si>
  <si>
    <t>DIČ:</t>
  </si>
  <si>
    <t>Zhotovitel:</t>
  </si>
  <si>
    <t>Projektant:</t>
  </si>
  <si>
    <t>Jesep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</si>
  <si>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</si>
  <si>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</si>
  <si>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</si>
  <si>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</si>
  <si>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</si>
  <si>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</si>
  <si>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</si>
  <si>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</si>
  <si>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</si>
  <si>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</si>
  <si>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</si>
  <si>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</si>
  <si>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</si>
  <si>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</si>
  <si>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</si>
  <si>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</si>
  <si>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</si>
  <si>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</si>
  <si>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</si>
  <si>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</si>
  <si>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</si>
  <si>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</si>
  <si>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</si>
  <si>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</si>
  <si>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</si>
  <si>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</si>
  <si>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</si>
  <si>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</si>
  <si>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</si>
  <si>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</si>
  <si>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</si>
  <si>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</si>
  <si>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</si>
  <si>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</si>
  <si>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</si>
  <si>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</si>
  <si>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</si>
  <si>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</si>
  <si>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</si>
  <si>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</si>
  <si>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</si>
  <si>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</si>
  <si>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</si>
  <si>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SO-02.1</t>
  </si>
  <si>
    <t>1. Rok Následná péče</t>
  </si>
  <si>
    <t>STA</t>
  </si>
  <si>
    <t>1</t>
  </si>
  <si>
    <t>{c295573f-e2ba-4d0c-89fd-aa76188da714}</t>
  </si>
  <si>
    <t>2</t>
  </si>
  <si>
    <t>SO-02.2</t>
  </si>
  <si>
    <t>2. Rok Následná péče</t>
  </si>
  <si>
    <t>{6b007132-94d6-4d80-b4d0-bf96bad4d109}</t>
  </si>
  <si>
    <t>SO-02.3</t>
  </si>
  <si>
    <t>3. Rok Následná péče</t>
  </si>
  <si>
    <t>{9f93cf1d-96a3-4598-b20a-74eaed577d0b}</t>
  </si>
  <si>
    <t>KRYCÍ LIST SOUPISU PRACÍ</t>
  </si>
  <si>
    <t>Objekt:</t>
  </si>
  <si>
    <t>SO-02.1 - 1. Rok Následná péče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</si>
  <si>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</si>
  <si>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</si>
  <si>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</si>
  <si>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</si>
  <si>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</si>
  <si>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</si>
  <si>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</si>
  <si>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</si>
  <si>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</si>
  <si>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</si>
  <si>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</si>
  <si>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</si>
  <si>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</si>
  <si>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</si>
  <si>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</si>
  <si>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</si>
  <si>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</si>
  <si>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</si>
  <si>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</si>
  <si>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</si>
  <si>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</si>
  <si>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</si>
  <si>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</si>
  <si>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</si>
  <si>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184852321</t>
  </si>
  <si>
    <t>Řez stromů prováděný lezeckou technikou výchovný (S-RV) špičáky a keřové stromy, výšky do 4 m</t>
  </si>
  <si>
    <t>kus</t>
  </si>
  <si>
    <t>CS ÚRS 2025 02</t>
  </si>
  <si>
    <t>4</t>
  </si>
  <si>
    <t>-2080490279</t>
  </si>
  <si>
    <t>Online PSC</t>
  </si>
  <si>
    <t>https://podminky.urs.cz/item/CS_URS_2025_02/184852321</t>
  </si>
  <si>
    <t>6</t>
  </si>
  <si>
    <t>185804311</t>
  </si>
  <si>
    <t>Zalití rostlin vodou plochy záhonů jednotlivě do 20 m2</t>
  </si>
  <si>
    <t>m3</t>
  </si>
  <si>
    <t>-1465324706</t>
  </si>
  <si>
    <t>https://podminky.urs.cz/item/CS_URS_2025_02/185804311</t>
  </si>
  <si>
    <t>VV</t>
  </si>
  <si>
    <t>"1.rok" (30*47*8+15*36*8)/1000</t>
  </si>
  <si>
    <t>Součet</t>
  </si>
  <si>
    <t>7</t>
  </si>
  <si>
    <t>185851121</t>
  </si>
  <si>
    <t>Dovoz vody pro zálivku rostlin na vzdálenost do 1000 m</t>
  </si>
  <si>
    <t>95370447</t>
  </si>
  <si>
    <t>https://podminky.urs.cz/item/CS_URS_2025_02/185851121</t>
  </si>
  <si>
    <t>185851129</t>
  </si>
  <si>
    <t>Dovoz vody pro zálivku rostlin Příplatek k ceně za každých dalších i započatých 1000 m</t>
  </si>
  <si>
    <t>1686181577</t>
  </si>
  <si>
    <t>https://podminky.urs.cz/item/CS_URS_2025_02/185851129</t>
  </si>
  <si>
    <t>62,4</t>
  </si>
  <si>
    <t>5</t>
  </si>
  <si>
    <t>R001</t>
  </si>
  <si>
    <t>Následná kontrola</t>
  </si>
  <si>
    <t>ks</t>
  </si>
  <si>
    <t>-964440039</t>
  </si>
  <si>
    <t>P</t>
  </si>
  <si>
    <t>Poznámka k položce:_x000d_
Kontrola a povolení úvazku, kypření výsadbové mísy, doplnění mulče.</t>
  </si>
  <si>
    <t>47</t>
  </si>
  <si>
    <t>36</t>
  </si>
  <si>
    <t>SO-02.2 - 2. Rok Následná péče</t>
  </si>
  <si>
    <t>-966856728</t>
  </si>
  <si>
    <t>"2.rok" (30*47*6+15*36*6)/1000</t>
  </si>
  <si>
    <t>3</t>
  </si>
  <si>
    <t>2098379908</t>
  </si>
  <si>
    <t>Poznámka k položce:_x000d_
Kontrola a pololení úvazu, kypření výsadbové mísy, doplnění mulče.</t>
  </si>
  <si>
    <t>SO-02.3 - 3. Rok Následná péče</t>
  </si>
  <si>
    <t>"3.rok" (30*47*6+15*36*6)/1000</t>
  </si>
  <si>
    <t xml:space="preserve">Poznámka k položce:_x000d_
Kontrola a pololení úvazu, kypření výsadbové mísy, doplnění mulče.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</si>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</sst>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4852321" TargetMode="External" /><Relationship Id="rId2" Type="http://schemas.openxmlformats.org/officeDocument/2006/relationships/hyperlink" Target="https://podminky.urs.cz/item/CS_URS_2025_02/185804311" TargetMode="External" /><Relationship Id="rId3" Type="http://schemas.openxmlformats.org/officeDocument/2006/relationships/hyperlink" Target="https://podminky.urs.cz/item/CS_URS_2025_02/185851121" TargetMode="External" /><Relationship Id="rId4" Type="http://schemas.openxmlformats.org/officeDocument/2006/relationships/hyperlink" Target="https://podminky.urs.cz/item/CS_URS_2025_02/185851129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4852321" TargetMode="External" /><Relationship Id="rId2" Type="http://schemas.openxmlformats.org/officeDocument/2006/relationships/hyperlink" Target="https://podminky.urs.cz/item/CS_URS_2025_02/185804311" TargetMode="External" /><Relationship Id="rId3" Type="http://schemas.openxmlformats.org/officeDocument/2006/relationships/hyperlink" Target="https://podminky.urs.cz/item/CS_URS_2025_02/185851121" TargetMode="External" /><Relationship Id="rId4" Type="http://schemas.openxmlformats.org/officeDocument/2006/relationships/hyperlink" Target="https://podminky.urs.cz/item/CS_URS_2025_02/185851129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4852321" TargetMode="External" /><Relationship Id="rId2" Type="http://schemas.openxmlformats.org/officeDocument/2006/relationships/hyperlink" Target="https://podminky.urs.cz/item/CS_URS_2025_02/185804311" TargetMode="External" /><Relationship Id="rId3" Type="http://schemas.openxmlformats.org/officeDocument/2006/relationships/hyperlink" Target="https://podminky.urs.cz/item/CS_URS_2025_02/185851121" TargetMode="External" /><Relationship Id="rId4" Type="http://schemas.openxmlformats.org/officeDocument/2006/relationships/hyperlink" Target="https://podminky.urs.cz/item/CS_URS_2025_02/185851129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20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33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320038.39000000001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320038.39000000001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67208.059999999998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43">
        <v>0.12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43">
        <v>0.12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387246.45000000001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J2024-24003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Slavětínský p., ř. km 5,120 – 6,190, Slavětín u Slavonic, revitalizace toku- Následná péče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28. 9. 2024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Povodí Moravy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28</v>
      </c>
      <c r="AJ49" s="35"/>
      <c r="AK49" s="35"/>
      <c r="AL49" s="35"/>
      <c r="AM49" s="67" t="str">
        <f>IF(E17="","",E17)</f>
        <v>Jesep s.r.o.</v>
      </c>
      <c r="AN49" s="58"/>
      <c r="AO49" s="58"/>
      <c r="AP49" s="58"/>
      <c r="AQ49" s="35"/>
      <c r="AR49" s="39"/>
      <c r="AS49" s="68" t="s">
        <v>48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31</v>
      </c>
      <c r="AJ50" s="35"/>
      <c r="AK50" s="35"/>
      <c r="AL50" s="35"/>
      <c r="AM50" s="67" t="str">
        <f>IF(E20="","",E20)</f>
        <v xml:space="preserve"> 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49</v>
      </c>
      <c r="D52" s="81"/>
      <c r="E52" s="81"/>
      <c r="F52" s="81"/>
      <c r="G52" s="81"/>
      <c r="H52" s="82"/>
      <c r="I52" s="83" t="s">
        <v>50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51</v>
      </c>
      <c r="AH52" s="81"/>
      <c r="AI52" s="81"/>
      <c r="AJ52" s="81"/>
      <c r="AK52" s="81"/>
      <c r="AL52" s="81"/>
      <c r="AM52" s="81"/>
      <c r="AN52" s="83" t="s">
        <v>52</v>
      </c>
      <c r="AO52" s="81"/>
      <c r="AP52" s="81"/>
      <c r="AQ52" s="85" t="s">
        <v>53</v>
      </c>
      <c r="AR52" s="39"/>
      <c r="AS52" s="86" t="s">
        <v>54</v>
      </c>
      <c r="AT52" s="87" t="s">
        <v>55</v>
      </c>
      <c r="AU52" s="87" t="s">
        <v>56</v>
      </c>
      <c r="AV52" s="87" t="s">
        <v>57</v>
      </c>
      <c r="AW52" s="87" t="s">
        <v>58</v>
      </c>
      <c r="AX52" s="87" t="s">
        <v>59</v>
      </c>
      <c r="AY52" s="87" t="s">
        <v>60</v>
      </c>
      <c r="AZ52" s="87" t="s">
        <v>61</v>
      </c>
      <c r="BA52" s="87" t="s">
        <v>62</v>
      </c>
      <c r="BB52" s="87" t="s">
        <v>63</v>
      </c>
      <c r="BC52" s="87" t="s">
        <v>64</v>
      </c>
      <c r="BD52" s="88" t="s">
        <v>65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66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320038.39000000001</v>
      </c>
      <c r="AH54" s="95"/>
      <c r="AI54" s="95"/>
      <c r="AJ54" s="95"/>
      <c r="AK54" s="95"/>
      <c r="AL54" s="95"/>
      <c r="AM54" s="95"/>
      <c r="AN54" s="96">
        <f>SUM(AG54,AT54)</f>
        <v>387246.45000000001</v>
      </c>
      <c r="AO54" s="96"/>
      <c r="AP54" s="96"/>
      <c r="AQ54" s="97" t="s">
        <v>17</v>
      </c>
      <c r="AR54" s="98"/>
      <c r="AS54" s="99">
        <f>ROUND(SUM(AS55:AS57),2)</f>
        <v>0</v>
      </c>
      <c r="AT54" s="100">
        <f>ROUND(SUM(AV54:AW54),2)</f>
        <v>67208.059999999998</v>
      </c>
      <c r="AU54" s="101">
        <f>ROUND(SUM(AU55:AU57),5)</f>
        <v>126.3366</v>
      </c>
      <c r="AV54" s="100">
        <f>ROUND(AZ54*L29,2)</f>
        <v>67208.059999999998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320038.39000000001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E54" s="6"/>
      <c r="BS54" s="103" t="s">
        <v>67</v>
      </c>
      <c r="BT54" s="103" t="s">
        <v>68</v>
      </c>
      <c r="BU54" s="104" t="s">
        <v>69</v>
      </c>
      <c r="BV54" s="103" t="s">
        <v>70</v>
      </c>
      <c r="BW54" s="103" t="s">
        <v>5</v>
      </c>
      <c r="BX54" s="103" t="s">
        <v>71</v>
      </c>
      <c r="CL54" s="103" t="s">
        <v>17</v>
      </c>
    </row>
    <row r="55" s="7" customFormat="1" ht="16.5" customHeight="1">
      <c r="A55" s="105" t="s">
        <v>72</v>
      </c>
      <c r="B55" s="106"/>
      <c r="C55" s="107"/>
      <c r="D55" s="108" t="s">
        <v>73</v>
      </c>
      <c r="E55" s="108"/>
      <c r="F55" s="108"/>
      <c r="G55" s="108"/>
      <c r="H55" s="108"/>
      <c r="I55" s="109"/>
      <c r="J55" s="108" t="s">
        <v>74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'SO-02.1 - 1. Rok Následná...'!J30</f>
        <v>109080.25</v>
      </c>
      <c r="AH55" s="109"/>
      <c r="AI55" s="109"/>
      <c r="AJ55" s="109"/>
      <c r="AK55" s="109"/>
      <c r="AL55" s="109"/>
      <c r="AM55" s="109"/>
      <c r="AN55" s="110">
        <f>SUM(AG55,AT55)</f>
        <v>131987.10000000001</v>
      </c>
      <c r="AO55" s="109"/>
      <c r="AP55" s="109"/>
      <c r="AQ55" s="111" t="s">
        <v>75</v>
      </c>
      <c r="AR55" s="112"/>
      <c r="AS55" s="113">
        <v>0</v>
      </c>
      <c r="AT55" s="114">
        <f>ROUND(SUM(AV55:AW55),2)</f>
        <v>22906.849999999999</v>
      </c>
      <c r="AU55" s="115">
        <f>'SO-02.1 - 1. Rok Následná...'!P81</f>
        <v>46.397000000000006</v>
      </c>
      <c r="AV55" s="114">
        <f>'SO-02.1 - 1. Rok Následná...'!J33</f>
        <v>22906.849999999999</v>
      </c>
      <c r="AW55" s="114">
        <f>'SO-02.1 - 1. Rok Následná...'!J34</f>
        <v>0</v>
      </c>
      <c r="AX55" s="114">
        <f>'SO-02.1 - 1. Rok Následná...'!J35</f>
        <v>0</v>
      </c>
      <c r="AY55" s="114">
        <f>'SO-02.1 - 1. Rok Následná...'!J36</f>
        <v>0</v>
      </c>
      <c r="AZ55" s="114">
        <f>'SO-02.1 - 1. Rok Následná...'!F33</f>
        <v>109080.25</v>
      </c>
      <c r="BA55" s="114">
        <f>'SO-02.1 - 1. Rok Následná...'!F34</f>
        <v>0</v>
      </c>
      <c r="BB55" s="114">
        <f>'SO-02.1 - 1. Rok Následná...'!F35</f>
        <v>0</v>
      </c>
      <c r="BC55" s="114">
        <f>'SO-02.1 - 1. Rok Následná...'!F36</f>
        <v>0</v>
      </c>
      <c r="BD55" s="116">
        <f>'SO-02.1 - 1. Rok Následná...'!F37</f>
        <v>0</v>
      </c>
      <c r="BE55" s="7"/>
      <c r="BT55" s="117" t="s">
        <v>76</v>
      </c>
      <c r="BV55" s="117" t="s">
        <v>70</v>
      </c>
      <c r="BW55" s="117" t="s">
        <v>77</v>
      </c>
      <c r="BX55" s="117" t="s">
        <v>5</v>
      </c>
      <c r="CL55" s="117" t="s">
        <v>17</v>
      </c>
      <c r="CM55" s="117" t="s">
        <v>78</v>
      </c>
    </row>
    <row r="56" s="7" customFormat="1" ht="16.5" customHeight="1">
      <c r="A56" s="105" t="s">
        <v>72</v>
      </c>
      <c r="B56" s="106"/>
      <c r="C56" s="107"/>
      <c r="D56" s="108" t="s">
        <v>79</v>
      </c>
      <c r="E56" s="108"/>
      <c r="F56" s="108"/>
      <c r="G56" s="108"/>
      <c r="H56" s="108"/>
      <c r="I56" s="109"/>
      <c r="J56" s="108" t="s">
        <v>80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'SO-02.2 - 2. Rok Následná...'!J30</f>
        <v>105479.07000000001</v>
      </c>
      <c r="AH56" s="109"/>
      <c r="AI56" s="109"/>
      <c r="AJ56" s="109"/>
      <c r="AK56" s="109"/>
      <c r="AL56" s="109"/>
      <c r="AM56" s="109"/>
      <c r="AN56" s="110">
        <f>SUM(AG56,AT56)</f>
        <v>127629.67000000001</v>
      </c>
      <c r="AO56" s="109"/>
      <c r="AP56" s="109"/>
      <c r="AQ56" s="111" t="s">
        <v>75</v>
      </c>
      <c r="AR56" s="112"/>
      <c r="AS56" s="113">
        <v>0</v>
      </c>
      <c r="AT56" s="114">
        <f>ROUND(SUM(AV56:AW56),2)</f>
        <v>22150.599999999999</v>
      </c>
      <c r="AU56" s="115">
        <f>'SO-02.2 - 2. Rok Následná...'!P81</f>
        <v>39.969800000000006</v>
      </c>
      <c r="AV56" s="114">
        <f>'SO-02.2 - 2. Rok Následná...'!J33</f>
        <v>22150.599999999999</v>
      </c>
      <c r="AW56" s="114">
        <f>'SO-02.2 - 2. Rok Následná...'!J34</f>
        <v>0</v>
      </c>
      <c r="AX56" s="114">
        <f>'SO-02.2 - 2. Rok Následná...'!J35</f>
        <v>0</v>
      </c>
      <c r="AY56" s="114">
        <f>'SO-02.2 - 2. Rok Následná...'!J36</f>
        <v>0</v>
      </c>
      <c r="AZ56" s="114">
        <f>'SO-02.2 - 2. Rok Následná...'!F33</f>
        <v>105479.07000000001</v>
      </c>
      <c r="BA56" s="114">
        <f>'SO-02.2 - 2. Rok Následná...'!F34</f>
        <v>0</v>
      </c>
      <c r="BB56" s="114">
        <f>'SO-02.2 - 2. Rok Následná...'!F35</f>
        <v>0</v>
      </c>
      <c r="BC56" s="114">
        <f>'SO-02.2 - 2. Rok Následná...'!F36</f>
        <v>0</v>
      </c>
      <c r="BD56" s="116">
        <f>'SO-02.2 - 2. Rok Následná...'!F37</f>
        <v>0</v>
      </c>
      <c r="BE56" s="7"/>
      <c r="BT56" s="117" t="s">
        <v>76</v>
      </c>
      <c r="BV56" s="117" t="s">
        <v>70</v>
      </c>
      <c r="BW56" s="117" t="s">
        <v>81</v>
      </c>
      <c r="BX56" s="117" t="s">
        <v>5</v>
      </c>
      <c r="CL56" s="117" t="s">
        <v>17</v>
      </c>
      <c r="CM56" s="117" t="s">
        <v>78</v>
      </c>
    </row>
    <row r="57" s="7" customFormat="1" ht="16.5" customHeight="1">
      <c r="A57" s="105" t="s">
        <v>72</v>
      </c>
      <c r="B57" s="106"/>
      <c r="C57" s="107"/>
      <c r="D57" s="108" t="s">
        <v>82</v>
      </c>
      <c r="E57" s="108"/>
      <c r="F57" s="108"/>
      <c r="G57" s="108"/>
      <c r="H57" s="108"/>
      <c r="I57" s="109"/>
      <c r="J57" s="108" t="s">
        <v>83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'SO-02.3 - 3. Rok Následná...'!J30</f>
        <v>105479.07000000001</v>
      </c>
      <c r="AH57" s="109"/>
      <c r="AI57" s="109"/>
      <c r="AJ57" s="109"/>
      <c r="AK57" s="109"/>
      <c r="AL57" s="109"/>
      <c r="AM57" s="109"/>
      <c r="AN57" s="110">
        <f>SUM(AG57,AT57)</f>
        <v>127629.67000000001</v>
      </c>
      <c r="AO57" s="109"/>
      <c r="AP57" s="109"/>
      <c r="AQ57" s="111" t="s">
        <v>75</v>
      </c>
      <c r="AR57" s="112"/>
      <c r="AS57" s="118">
        <v>0</v>
      </c>
      <c r="AT57" s="119">
        <f>ROUND(SUM(AV57:AW57),2)</f>
        <v>22150.599999999999</v>
      </c>
      <c r="AU57" s="120">
        <f>'SO-02.3 - 3. Rok Následná...'!P81</f>
        <v>39.969800000000006</v>
      </c>
      <c r="AV57" s="119">
        <f>'SO-02.3 - 3. Rok Následná...'!J33</f>
        <v>22150.599999999999</v>
      </c>
      <c r="AW57" s="119">
        <f>'SO-02.3 - 3. Rok Následná...'!J34</f>
        <v>0</v>
      </c>
      <c r="AX57" s="119">
        <f>'SO-02.3 - 3. Rok Následná...'!J35</f>
        <v>0</v>
      </c>
      <c r="AY57" s="119">
        <f>'SO-02.3 - 3. Rok Následná...'!J36</f>
        <v>0</v>
      </c>
      <c r="AZ57" s="119">
        <f>'SO-02.3 - 3. Rok Následná...'!F33</f>
        <v>105479.07000000001</v>
      </c>
      <c r="BA57" s="119">
        <f>'SO-02.3 - 3. Rok Následná...'!F34</f>
        <v>0</v>
      </c>
      <c r="BB57" s="119">
        <f>'SO-02.3 - 3. Rok Následná...'!F35</f>
        <v>0</v>
      </c>
      <c r="BC57" s="119">
        <f>'SO-02.3 - 3. Rok Následná...'!F36</f>
        <v>0</v>
      </c>
      <c r="BD57" s="121">
        <f>'SO-02.3 - 3. Rok Následná...'!F37</f>
        <v>0</v>
      </c>
      <c r="BE57" s="7"/>
      <c r="BT57" s="117" t="s">
        <v>76</v>
      </c>
      <c r="BV57" s="117" t="s">
        <v>70</v>
      </c>
      <c r="BW57" s="117" t="s">
        <v>84</v>
      </c>
      <c r="BX57" s="117" t="s">
        <v>5</v>
      </c>
      <c r="CL57" s="117" t="s">
        <v>17</v>
      </c>
      <c r="CM57" s="117" t="s">
        <v>78</v>
      </c>
    </row>
    <row r="58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="2" customFormat="1" ht="6.96" customHeight="1">
      <c r="A59" s="3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9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sheet="1" formatColumns="0" formatRows="0" objects="1" scenarios="1" spinCount="100000" saltValue="1xJz6sZuPtO94tPlReoIoYF2gNyZ9ORshOwb1eng2wZ4gwdgCqQVSnKJw0N76w/uoPgxAV77v92+des8hjjfsA==" hashValue="kStPN5ExcHV3GFNBnuBXNqNZQwG8TnfcSOkXuZ7vnK2ng7tP5UA+grxhuekRLyudDo4dPrmi+B2dgZh/DiImBw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02.1 - 1. Rok Následná...'!C2" display="/"/>
    <hyperlink ref="A56" location="'SO-02.2 - 2. Rok Následná...'!C2" display="/"/>
    <hyperlink ref="A57" location="'SO-02.3 - 3. Rok Násled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78</v>
      </c>
    </row>
    <row r="4" s="1" customFormat="1" ht="24.96" customHeight="1">
      <c r="B4" s="21"/>
      <c r="D4" s="124" t="s">
        <v>85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Slavětínský p., ř. km 5,120 – 6,190, Slavětín u Slavonic, revitalizace toku- Následná péče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86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87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28. 9. 2024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">
        <v>17</v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">
        <v>25</v>
      </c>
      <c r="F15" s="33"/>
      <c r="G15" s="33"/>
      <c r="H15" s="33"/>
      <c r="I15" s="126" t="s">
        <v>26</v>
      </c>
      <c r="J15" s="130" t="s">
        <v>17</v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27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26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28</v>
      </c>
      <c r="E20" s="33"/>
      <c r="F20" s="33"/>
      <c r="G20" s="33"/>
      <c r="H20" s="33"/>
      <c r="I20" s="126" t="s">
        <v>24</v>
      </c>
      <c r="J20" s="130" t="s">
        <v>17</v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">
        <v>29</v>
      </c>
      <c r="F21" s="33"/>
      <c r="G21" s="33"/>
      <c r="H21" s="33"/>
      <c r="I21" s="126" t="s">
        <v>26</v>
      </c>
      <c r="J21" s="130" t="s">
        <v>17</v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31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26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32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34</v>
      </c>
      <c r="E30" s="33"/>
      <c r="F30" s="33"/>
      <c r="G30" s="33"/>
      <c r="H30" s="33"/>
      <c r="I30" s="33"/>
      <c r="J30" s="138">
        <f>ROUND(J81, 2)</f>
        <v>109080.25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36</v>
      </c>
      <c r="G32" s="33"/>
      <c r="H32" s="33"/>
      <c r="I32" s="139" t="s">
        <v>35</v>
      </c>
      <c r="J32" s="139" t="s">
        <v>37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38</v>
      </c>
      <c r="E33" s="126" t="s">
        <v>39</v>
      </c>
      <c r="F33" s="141">
        <f>ROUND((SUM(BE81:BE102)),  2)</f>
        <v>109080.25</v>
      </c>
      <c r="G33" s="33"/>
      <c r="H33" s="33"/>
      <c r="I33" s="142">
        <v>0.20999999999999999</v>
      </c>
      <c r="J33" s="141">
        <f>ROUND(((SUM(BE81:BE102))*I33),  2)</f>
        <v>22906.849999999999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40</v>
      </c>
      <c r="F34" s="141">
        <f>ROUND((SUM(BF81:BF102)),  2)</f>
        <v>0</v>
      </c>
      <c r="G34" s="33"/>
      <c r="H34" s="33"/>
      <c r="I34" s="142">
        <v>0.12</v>
      </c>
      <c r="J34" s="141">
        <f>ROUND(((SUM(BF81:BF102))*I34),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41</v>
      </c>
      <c r="F35" s="141">
        <f>ROUND((SUM(BG81:BG102)),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42</v>
      </c>
      <c r="F36" s="141">
        <f>ROUND((SUM(BH81:BH102)),  2)</f>
        <v>0</v>
      </c>
      <c r="G36" s="33"/>
      <c r="H36" s="33"/>
      <c r="I36" s="142">
        <v>0.12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43</v>
      </c>
      <c r="F37" s="141">
        <f>ROUND((SUM(BI81:BI102)),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5"/>
      <c r="J39" s="148">
        <f>SUM(J30:J37)</f>
        <v>131987.10000000001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88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Slavětínský p., ř. km 5,120 – 6,190, Slavětín u Slavonic, revitalizace toku- Následná péče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86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SO-02.1 - 1. Rok Následná péče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28. 9. 2024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Povodí Moravy s.p.</v>
      </c>
      <c r="G54" s="35"/>
      <c r="H54" s="35"/>
      <c r="I54" s="30" t="s">
        <v>28</v>
      </c>
      <c r="J54" s="31" t="str">
        <f>E21</f>
        <v>Jesep s.r.o.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31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66</v>
      </c>
      <c r="D59" s="35"/>
      <c r="E59" s="35"/>
      <c r="F59" s="35"/>
      <c r="G59" s="35"/>
      <c r="H59" s="35"/>
      <c r="I59" s="35"/>
      <c r="J59" s="96">
        <f>J81</f>
        <v>109080.25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109080.25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109080.25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Slavětínský p., ř. km 5,120 – 6,190, Slavětín u Slavonic, revitalizace toku- Následná péče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86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SO-02.1 - 1. Rok Následná péče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28. 9. 2024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Povodí Moravy s.p.</v>
      </c>
      <c r="G77" s="35"/>
      <c r="H77" s="35"/>
      <c r="I77" s="30" t="s">
        <v>28</v>
      </c>
      <c r="J77" s="31" t="str">
        <f>E21</f>
        <v>Jesep s.r.o.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27</v>
      </c>
      <c r="D78" s="35"/>
      <c r="E78" s="35"/>
      <c r="F78" s="27" t="str">
        <f>IF(E18="","",E18)</f>
        <v xml:space="preserve"> </v>
      </c>
      <c r="G78" s="35"/>
      <c r="H78" s="35"/>
      <c r="I78" s="30" t="s">
        <v>31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95</v>
      </c>
      <c r="D80" s="174" t="s">
        <v>53</v>
      </c>
      <c r="E80" s="174" t="s">
        <v>49</v>
      </c>
      <c r="F80" s="174" t="s">
        <v>50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86" t="s">
        <v>17</v>
      </c>
      <c r="N80" s="87" t="s">
        <v>38</v>
      </c>
      <c r="O80" s="87" t="s">
        <v>100</v>
      </c>
      <c r="P80" s="87" t="s">
        <v>101</v>
      </c>
      <c r="Q80" s="87" t="s">
        <v>102</v>
      </c>
      <c r="R80" s="87" t="s">
        <v>103</v>
      </c>
      <c r="S80" s="87" t="s">
        <v>104</v>
      </c>
      <c r="T80" s="88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106</v>
      </c>
      <c r="D81" s="35"/>
      <c r="E81" s="35"/>
      <c r="F81" s="35"/>
      <c r="G81" s="35"/>
      <c r="H81" s="35"/>
      <c r="I81" s="35"/>
      <c r="J81" s="177">
        <f>BK81</f>
        <v>109080.25</v>
      </c>
      <c r="K81" s="35"/>
      <c r="L81" s="39"/>
      <c r="M81" s="89"/>
      <c r="N81" s="178"/>
      <c r="O81" s="90"/>
      <c r="P81" s="179">
        <f>P82</f>
        <v>46.397000000000006</v>
      </c>
      <c r="Q81" s="90"/>
      <c r="R81" s="179">
        <f>R82</f>
        <v>0</v>
      </c>
      <c r="S81" s="90"/>
      <c r="T81" s="180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67</v>
      </c>
      <c r="AU81" s="18" t="s">
        <v>91</v>
      </c>
      <c r="BK81" s="181">
        <f>BK82</f>
        <v>109080.25</v>
      </c>
    </row>
    <row r="82" s="12" customFormat="1" ht="25.92" customHeight="1">
      <c r="A82" s="12"/>
      <c r="B82" s="182"/>
      <c r="C82" s="183"/>
      <c r="D82" s="184" t="s">
        <v>67</v>
      </c>
      <c r="E82" s="185" t="s">
        <v>107</v>
      </c>
      <c r="F82" s="185" t="s">
        <v>108</v>
      </c>
      <c r="G82" s="183"/>
      <c r="H82" s="183"/>
      <c r="I82" s="183"/>
      <c r="J82" s="186">
        <f>BK82</f>
        <v>109080.25</v>
      </c>
      <c r="K82" s="183"/>
      <c r="L82" s="187"/>
      <c r="M82" s="188"/>
      <c r="N82" s="189"/>
      <c r="O82" s="189"/>
      <c r="P82" s="190">
        <f>P83</f>
        <v>46.397000000000006</v>
      </c>
      <c r="Q82" s="189"/>
      <c r="R82" s="190">
        <f>R83</f>
        <v>0</v>
      </c>
      <c r="S82" s="189"/>
      <c r="T82" s="19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76</v>
      </c>
      <c r="AT82" s="193" t="s">
        <v>67</v>
      </c>
      <c r="AU82" s="193" t="s">
        <v>68</v>
      </c>
      <c r="AY82" s="192" t="s">
        <v>109</v>
      </c>
      <c r="BK82" s="194">
        <f>BK83</f>
        <v>109080.25</v>
      </c>
    </row>
    <row r="83" s="12" customFormat="1" ht="22.8" customHeight="1">
      <c r="A83" s="12"/>
      <c r="B83" s="182"/>
      <c r="C83" s="183"/>
      <c r="D83" s="184" t="s">
        <v>67</v>
      </c>
      <c r="E83" s="195" t="s">
        <v>76</v>
      </c>
      <c r="F83" s="195" t="s">
        <v>110</v>
      </c>
      <c r="G83" s="183"/>
      <c r="H83" s="183"/>
      <c r="I83" s="183"/>
      <c r="J83" s="196">
        <f>BK83</f>
        <v>109080.25</v>
      </c>
      <c r="K83" s="183"/>
      <c r="L83" s="187"/>
      <c r="M83" s="188"/>
      <c r="N83" s="189"/>
      <c r="O83" s="189"/>
      <c r="P83" s="190">
        <f>SUM(P84:P102)</f>
        <v>46.397000000000006</v>
      </c>
      <c r="Q83" s="189"/>
      <c r="R83" s="190">
        <f>SUM(R84:R102)</f>
        <v>0</v>
      </c>
      <c r="S83" s="189"/>
      <c r="T83" s="191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76</v>
      </c>
      <c r="AT83" s="193" t="s">
        <v>67</v>
      </c>
      <c r="AU83" s="193" t="s">
        <v>76</v>
      </c>
      <c r="AY83" s="192" t="s">
        <v>109</v>
      </c>
      <c r="BK83" s="194">
        <f>SUM(BK84:BK102)</f>
        <v>109080.25</v>
      </c>
    </row>
    <row r="84" s="2" customFormat="1" ht="21.75" customHeight="1">
      <c r="A84" s="33"/>
      <c r="B84" s="34"/>
      <c r="C84" s="197" t="s">
        <v>76</v>
      </c>
      <c r="D84" s="197" t="s">
        <v>111</v>
      </c>
      <c r="E84" s="198" t="s">
        <v>112</v>
      </c>
      <c r="F84" s="199" t="s">
        <v>113</v>
      </c>
      <c r="G84" s="200" t="s">
        <v>114</v>
      </c>
      <c r="H84" s="201">
        <v>47</v>
      </c>
      <c r="I84" s="202">
        <v>216.09999999999999</v>
      </c>
      <c r="J84" s="202">
        <f>ROUND(I84*H84,2)</f>
        <v>10156.700000000001</v>
      </c>
      <c r="K84" s="199" t="s">
        <v>115</v>
      </c>
      <c r="L84" s="39"/>
      <c r="M84" s="203" t="s">
        <v>17</v>
      </c>
      <c r="N84" s="204" t="s">
        <v>39</v>
      </c>
      <c r="O84" s="205">
        <v>0.40300000000000002</v>
      </c>
      <c r="P84" s="205">
        <f>O84*H84</f>
        <v>18.941000000000003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7" t="s">
        <v>116</v>
      </c>
      <c r="AT84" s="207" t="s">
        <v>111</v>
      </c>
      <c r="AU84" s="207" t="s">
        <v>78</v>
      </c>
      <c r="AY84" s="18" t="s">
        <v>109</v>
      </c>
      <c r="BE84" s="208">
        <f>IF(N84="základní",J84,0)</f>
        <v>10156.700000000001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8" t="s">
        <v>76</v>
      </c>
      <c r="BK84" s="208">
        <f>ROUND(I84*H84,2)</f>
        <v>10156.700000000001</v>
      </c>
      <c r="BL84" s="18" t="s">
        <v>116</v>
      </c>
      <c r="BM84" s="207" t="s">
        <v>117</v>
      </c>
    </row>
    <row r="85" s="2" customFormat="1">
      <c r="A85" s="33"/>
      <c r="B85" s="34"/>
      <c r="C85" s="35"/>
      <c r="D85" s="209" t="s">
        <v>118</v>
      </c>
      <c r="E85" s="35"/>
      <c r="F85" s="210" t="s">
        <v>119</v>
      </c>
      <c r="G85" s="35"/>
      <c r="H85" s="35"/>
      <c r="I85" s="35"/>
      <c r="J85" s="35"/>
      <c r="K85" s="35"/>
      <c r="L85" s="39"/>
      <c r="M85" s="211"/>
      <c r="N85" s="212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78</v>
      </c>
    </row>
    <row r="86" s="2" customFormat="1" ht="16.5" customHeight="1">
      <c r="A86" s="33"/>
      <c r="B86" s="34"/>
      <c r="C86" s="197" t="s">
        <v>120</v>
      </c>
      <c r="D86" s="197" t="s">
        <v>111</v>
      </c>
      <c r="E86" s="198" t="s">
        <v>121</v>
      </c>
      <c r="F86" s="199" t="s">
        <v>122</v>
      </c>
      <c r="G86" s="200" t="s">
        <v>123</v>
      </c>
      <c r="H86" s="201">
        <v>15.6</v>
      </c>
      <c r="I86" s="202">
        <v>522.27999999999997</v>
      </c>
      <c r="J86" s="202">
        <f>ROUND(I86*H86,2)</f>
        <v>8147.5699999999997</v>
      </c>
      <c r="K86" s="199" t="s">
        <v>115</v>
      </c>
      <c r="L86" s="39"/>
      <c r="M86" s="203" t="s">
        <v>17</v>
      </c>
      <c r="N86" s="204" t="s">
        <v>39</v>
      </c>
      <c r="O86" s="205">
        <v>1.196</v>
      </c>
      <c r="P86" s="205">
        <f>O86*H86</f>
        <v>18.657599999999999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7" t="s">
        <v>116</v>
      </c>
      <c r="AT86" s="207" t="s">
        <v>111</v>
      </c>
      <c r="AU86" s="207" t="s">
        <v>78</v>
      </c>
      <c r="AY86" s="18" t="s">
        <v>109</v>
      </c>
      <c r="BE86" s="208">
        <f>IF(N86="základní",J86,0)</f>
        <v>8147.5699999999997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76</v>
      </c>
      <c r="BK86" s="208">
        <f>ROUND(I86*H86,2)</f>
        <v>8147.5699999999997</v>
      </c>
      <c r="BL86" s="18" t="s">
        <v>116</v>
      </c>
      <c r="BM86" s="207" t="s">
        <v>124</v>
      </c>
    </row>
    <row r="87" s="2" customFormat="1">
      <c r="A87" s="33"/>
      <c r="B87" s="34"/>
      <c r="C87" s="35"/>
      <c r="D87" s="209" t="s">
        <v>118</v>
      </c>
      <c r="E87" s="35"/>
      <c r="F87" s="210" t="s">
        <v>125</v>
      </c>
      <c r="G87" s="35"/>
      <c r="H87" s="35"/>
      <c r="I87" s="35"/>
      <c r="J87" s="35"/>
      <c r="K87" s="35"/>
      <c r="L87" s="39"/>
      <c r="M87" s="211"/>
      <c r="N87" s="212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118</v>
      </c>
      <c r="AU87" s="18" t="s">
        <v>78</v>
      </c>
    </row>
    <row r="88" s="13" customFormat="1">
      <c r="A88" s="13"/>
      <c r="B88" s="213"/>
      <c r="C88" s="214"/>
      <c r="D88" s="215" t="s">
        <v>126</v>
      </c>
      <c r="E88" s="216" t="s">
        <v>17</v>
      </c>
      <c r="F88" s="217" t="s">
        <v>127</v>
      </c>
      <c r="G88" s="214"/>
      <c r="H88" s="218">
        <v>15.6</v>
      </c>
      <c r="I88" s="214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3" t="s">
        <v>126</v>
      </c>
      <c r="AU88" s="223" t="s">
        <v>78</v>
      </c>
      <c r="AV88" s="13" t="s">
        <v>78</v>
      </c>
      <c r="AW88" s="13" t="s">
        <v>30</v>
      </c>
      <c r="AX88" s="13" t="s">
        <v>68</v>
      </c>
      <c r="AY88" s="223" t="s">
        <v>109</v>
      </c>
    </row>
    <row r="89" s="14" customFormat="1">
      <c r="A89" s="14"/>
      <c r="B89" s="224"/>
      <c r="C89" s="225"/>
      <c r="D89" s="215" t="s">
        <v>126</v>
      </c>
      <c r="E89" s="226" t="s">
        <v>17</v>
      </c>
      <c r="F89" s="227" t="s">
        <v>128</v>
      </c>
      <c r="G89" s="225"/>
      <c r="H89" s="228">
        <v>15.6</v>
      </c>
      <c r="I89" s="225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3" t="s">
        <v>126</v>
      </c>
      <c r="AU89" s="233" t="s">
        <v>78</v>
      </c>
      <c r="AV89" s="14" t="s">
        <v>116</v>
      </c>
      <c r="AW89" s="14" t="s">
        <v>30</v>
      </c>
      <c r="AX89" s="14" t="s">
        <v>76</v>
      </c>
      <c r="AY89" s="233" t="s">
        <v>109</v>
      </c>
    </row>
    <row r="90" s="2" customFormat="1" ht="16.5" customHeight="1">
      <c r="A90" s="33"/>
      <c r="B90" s="34"/>
      <c r="C90" s="197" t="s">
        <v>129</v>
      </c>
      <c r="D90" s="197" t="s">
        <v>111</v>
      </c>
      <c r="E90" s="198" t="s">
        <v>130</v>
      </c>
      <c r="F90" s="199" t="s">
        <v>131</v>
      </c>
      <c r="G90" s="200" t="s">
        <v>123</v>
      </c>
      <c r="H90" s="201">
        <v>15.6</v>
      </c>
      <c r="I90" s="202">
        <v>401.10000000000002</v>
      </c>
      <c r="J90" s="202">
        <f>ROUND(I90*H90,2)</f>
        <v>6257.1599999999999</v>
      </c>
      <c r="K90" s="199" t="s">
        <v>115</v>
      </c>
      <c r="L90" s="39"/>
      <c r="M90" s="203" t="s">
        <v>17</v>
      </c>
      <c r="N90" s="204" t="s">
        <v>39</v>
      </c>
      <c r="O90" s="205">
        <v>0.45200000000000001</v>
      </c>
      <c r="P90" s="205">
        <f>O90*H90</f>
        <v>7.0511999999999997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7" t="s">
        <v>116</v>
      </c>
      <c r="AT90" s="207" t="s">
        <v>111</v>
      </c>
      <c r="AU90" s="207" t="s">
        <v>78</v>
      </c>
      <c r="AY90" s="18" t="s">
        <v>109</v>
      </c>
      <c r="BE90" s="208">
        <f>IF(N90="základní",J90,0)</f>
        <v>6257.1599999999999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76</v>
      </c>
      <c r="BK90" s="208">
        <f>ROUND(I90*H90,2)</f>
        <v>6257.1599999999999</v>
      </c>
      <c r="BL90" s="18" t="s">
        <v>116</v>
      </c>
      <c r="BM90" s="207" t="s">
        <v>132</v>
      </c>
    </row>
    <row r="91" s="2" customFormat="1">
      <c r="A91" s="33"/>
      <c r="B91" s="34"/>
      <c r="C91" s="35"/>
      <c r="D91" s="209" t="s">
        <v>118</v>
      </c>
      <c r="E91" s="35"/>
      <c r="F91" s="210" t="s">
        <v>133</v>
      </c>
      <c r="G91" s="35"/>
      <c r="H91" s="35"/>
      <c r="I91" s="35"/>
      <c r="J91" s="35"/>
      <c r="K91" s="35"/>
      <c r="L91" s="39"/>
      <c r="M91" s="211"/>
      <c r="N91" s="212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118</v>
      </c>
      <c r="AU91" s="18" t="s">
        <v>78</v>
      </c>
    </row>
    <row r="92" s="13" customFormat="1">
      <c r="A92" s="13"/>
      <c r="B92" s="213"/>
      <c r="C92" s="214"/>
      <c r="D92" s="215" t="s">
        <v>126</v>
      </c>
      <c r="E92" s="216" t="s">
        <v>17</v>
      </c>
      <c r="F92" s="217" t="s">
        <v>127</v>
      </c>
      <c r="G92" s="214"/>
      <c r="H92" s="218">
        <v>15.6</v>
      </c>
      <c r="I92" s="214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3" t="s">
        <v>126</v>
      </c>
      <c r="AU92" s="223" t="s">
        <v>78</v>
      </c>
      <c r="AV92" s="13" t="s">
        <v>78</v>
      </c>
      <c r="AW92" s="13" t="s">
        <v>30</v>
      </c>
      <c r="AX92" s="13" t="s">
        <v>68</v>
      </c>
      <c r="AY92" s="223" t="s">
        <v>109</v>
      </c>
    </row>
    <row r="93" s="14" customFormat="1">
      <c r="A93" s="14"/>
      <c r="B93" s="224"/>
      <c r="C93" s="225"/>
      <c r="D93" s="215" t="s">
        <v>126</v>
      </c>
      <c r="E93" s="226" t="s">
        <v>17</v>
      </c>
      <c r="F93" s="227" t="s">
        <v>128</v>
      </c>
      <c r="G93" s="225"/>
      <c r="H93" s="228">
        <v>15.6</v>
      </c>
      <c r="I93" s="225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3" t="s">
        <v>126</v>
      </c>
      <c r="AU93" s="233" t="s">
        <v>78</v>
      </c>
      <c r="AV93" s="14" t="s">
        <v>116</v>
      </c>
      <c r="AW93" s="14" t="s">
        <v>30</v>
      </c>
      <c r="AX93" s="14" t="s">
        <v>76</v>
      </c>
      <c r="AY93" s="233" t="s">
        <v>109</v>
      </c>
    </row>
    <row r="94" s="2" customFormat="1" ht="16.5" customHeight="1">
      <c r="A94" s="33"/>
      <c r="B94" s="34"/>
      <c r="C94" s="197" t="s">
        <v>116</v>
      </c>
      <c r="D94" s="197" t="s">
        <v>111</v>
      </c>
      <c r="E94" s="198" t="s">
        <v>134</v>
      </c>
      <c r="F94" s="199" t="s">
        <v>135</v>
      </c>
      <c r="G94" s="200" t="s">
        <v>123</v>
      </c>
      <c r="H94" s="201">
        <v>62.399999999999999</v>
      </c>
      <c r="I94" s="202">
        <v>24.34</v>
      </c>
      <c r="J94" s="202">
        <f>ROUND(I94*H94,2)</f>
        <v>1518.8199999999999</v>
      </c>
      <c r="K94" s="199" t="s">
        <v>115</v>
      </c>
      <c r="L94" s="39"/>
      <c r="M94" s="203" t="s">
        <v>17</v>
      </c>
      <c r="N94" s="204" t="s">
        <v>39</v>
      </c>
      <c r="O94" s="205">
        <v>0.028000000000000001</v>
      </c>
      <c r="P94" s="205">
        <f>O94*H94</f>
        <v>1.7472000000000001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7" t="s">
        <v>116</v>
      </c>
      <c r="AT94" s="207" t="s">
        <v>111</v>
      </c>
      <c r="AU94" s="207" t="s">
        <v>78</v>
      </c>
      <c r="AY94" s="18" t="s">
        <v>109</v>
      </c>
      <c r="BE94" s="208">
        <f>IF(N94="základní",J94,0)</f>
        <v>1518.8199999999999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8" t="s">
        <v>76</v>
      </c>
      <c r="BK94" s="208">
        <f>ROUND(I94*H94,2)</f>
        <v>1518.8199999999999</v>
      </c>
      <c r="BL94" s="18" t="s">
        <v>116</v>
      </c>
      <c r="BM94" s="207" t="s">
        <v>136</v>
      </c>
    </row>
    <row r="95" s="2" customFormat="1">
      <c r="A95" s="33"/>
      <c r="B95" s="34"/>
      <c r="C95" s="35"/>
      <c r="D95" s="209" t="s">
        <v>118</v>
      </c>
      <c r="E95" s="35"/>
      <c r="F95" s="210" t="s">
        <v>137</v>
      </c>
      <c r="G95" s="35"/>
      <c r="H95" s="35"/>
      <c r="I95" s="35"/>
      <c r="J95" s="35"/>
      <c r="K95" s="35"/>
      <c r="L95" s="39"/>
      <c r="M95" s="211"/>
      <c r="N95" s="212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118</v>
      </c>
      <c r="AU95" s="18" t="s">
        <v>78</v>
      </c>
    </row>
    <row r="96" s="13" customFormat="1">
      <c r="A96" s="13"/>
      <c r="B96" s="213"/>
      <c r="C96" s="214"/>
      <c r="D96" s="215" t="s">
        <v>126</v>
      </c>
      <c r="E96" s="216" t="s">
        <v>17</v>
      </c>
      <c r="F96" s="217" t="s">
        <v>138</v>
      </c>
      <c r="G96" s="214"/>
      <c r="H96" s="218">
        <v>62.399999999999999</v>
      </c>
      <c r="I96" s="214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3" t="s">
        <v>126</v>
      </c>
      <c r="AU96" s="223" t="s">
        <v>78</v>
      </c>
      <c r="AV96" s="13" t="s">
        <v>78</v>
      </c>
      <c r="AW96" s="13" t="s">
        <v>30</v>
      </c>
      <c r="AX96" s="13" t="s">
        <v>68</v>
      </c>
      <c r="AY96" s="223" t="s">
        <v>109</v>
      </c>
    </row>
    <row r="97" s="14" customFormat="1">
      <c r="A97" s="14"/>
      <c r="B97" s="224"/>
      <c r="C97" s="225"/>
      <c r="D97" s="215" t="s">
        <v>126</v>
      </c>
      <c r="E97" s="226" t="s">
        <v>17</v>
      </c>
      <c r="F97" s="227" t="s">
        <v>128</v>
      </c>
      <c r="G97" s="225"/>
      <c r="H97" s="228">
        <v>62.399999999999999</v>
      </c>
      <c r="I97" s="225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3" t="s">
        <v>126</v>
      </c>
      <c r="AU97" s="233" t="s">
        <v>78</v>
      </c>
      <c r="AV97" s="14" t="s">
        <v>116</v>
      </c>
      <c r="AW97" s="14" t="s">
        <v>30</v>
      </c>
      <c r="AX97" s="14" t="s">
        <v>76</v>
      </c>
      <c r="AY97" s="233" t="s">
        <v>109</v>
      </c>
    </row>
    <row r="98" s="2" customFormat="1" ht="16.5" customHeight="1">
      <c r="A98" s="33"/>
      <c r="B98" s="34"/>
      <c r="C98" s="197" t="s">
        <v>139</v>
      </c>
      <c r="D98" s="197" t="s">
        <v>111</v>
      </c>
      <c r="E98" s="198" t="s">
        <v>140</v>
      </c>
      <c r="F98" s="199" t="s">
        <v>141</v>
      </c>
      <c r="G98" s="200" t="s">
        <v>142</v>
      </c>
      <c r="H98" s="201">
        <v>83</v>
      </c>
      <c r="I98" s="202">
        <v>1000</v>
      </c>
      <c r="J98" s="202">
        <f>ROUND(I98*H98,2)</f>
        <v>83000</v>
      </c>
      <c r="K98" s="199" t="s">
        <v>17</v>
      </c>
      <c r="L98" s="39"/>
      <c r="M98" s="203" t="s">
        <v>17</v>
      </c>
      <c r="N98" s="204" t="s">
        <v>39</v>
      </c>
      <c r="O98" s="205">
        <v>0</v>
      </c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7" t="s">
        <v>116</v>
      </c>
      <c r="AT98" s="207" t="s">
        <v>111</v>
      </c>
      <c r="AU98" s="207" t="s">
        <v>78</v>
      </c>
      <c r="AY98" s="18" t="s">
        <v>109</v>
      </c>
      <c r="BE98" s="208">
        <f>IF(N98="základní",J98,0)</f>
        <v>83000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8" t="s">
        <v>76</v>
      </c>
      <c r="BK98" s="208">
        <f>ROUND(I98*H98,2)</f>
        <v>83000</v>
      </c>
      <c r="BL98" s="18" t="s">
        <v>116</v>
      </c>
      <c r="BM98" s="207" t="s">
        <v>143</v>
      </c>
    </row>
    <row r="99" s="2" customFormat="1">
      <c r="A99" s="33"/>
      <c r="B99" s="34"/>
      <c r="C99" s="35"/>
      <c r="D99" s="215" t="s">
        <v>144</v>
      </c>
      <c r="E99" s="35"/>
      <c r="F99" s="234" t="s">
        <v>145</v>
      </c>
      <c r="G99" s="35"/>
      <c r="H99" s="35"/>
      <c r="I99" s="35"/>
      <c r="J99" s="35"/>
      <c r="K99" s="35"/>
      <c r="L99" s="39"/>
      <c r="M99" s="211"/>
      <c r="N99" s="212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144</v>
      </c>
      <c r="AU99" s="18" t="s">
        <v>78</v>
      </c>
    </row>
    <row r="100" s="13" customFormat="1">
      <c r="A100" s="13"/>
      <c r="B100" s="213"/>
      <c r="C100" s="214"/>
      <c r="D100" s="215" t="s">
        <v>126</v>
      </c>
      <c r="E100" s="216" t="s">
        <v>17</v>
      </c>
      <c r="F100" s="217" t="s">
        <v>146</v>
      </c>
      <c r="G100" s="214"/>
      <c r="H100" s="218">
        <v>47</v>
      </c>
      <c r="I100" s="214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126</v>
      </c>
      <c r="AU100" s="223" t="s">
        <v>78</v>
      </c>
      <c r="AV100" s="13" t="s">
        <v>78</v>
      </c>
      <c r="AW100" s="13" t="s">
        <v>30</v>
      </c>
      <c r="AX100" s="13" t="s">
        <v>68</v>
      </c>
      <c r="AY100" s="223" t="s">
        <v>109</v>
      </c>
    </row>
    <row r="101" s="13" customFormat="1">
      <c r="A101" s="13"/>
      <c r="B101" s="213"/>
      <c r="C101" s="214"/>
      <c r="D101" s="215" t="s">
        <v>126</v>
      </c>
      <c r="E101" s="216" t="s">
        <v>17</v>
      </c>
      <c r="F101" s="217" t="s">
        <v>147</v>
      </c>
      <c r="G101" s="214"/>
      <c r="H101" s="218">
        <v>36</v>
      </c>
      <c r="I101" s="214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3" t="s">
        <v>126</v>
      </c>
      <c r="AU101" s="223" t="s">
        <v>78</v>
      </c>
      <c r="AV101" s="13" t="s">
        <v>78</v>
      </c>
      <c r="AW101" s="13" t="s">
        <v>30</v>
      </c>
      <c r="AX101" s="13" t="s">
        <v>68</v>
      </c>
      <c r="AY101" s="223" t="s">
        <v>109</v>
      </c>
    </row>
    <row r="102" s="14" customFormat="1">
      <c r="A102" s="14"/>
      <c r="B102" s="224"/>
      <c r="C102" s="225"/>
      <c r="D102" s="215" t="s">
        <v>126</v>
      </c>
      <c r="E102" s="226" t="s">
        <v>17</v>
      </c>
      <c r="F102" s="227" t="s">
        <v>128</v>
      </c>
      <c r="G102" s="225"/>
      <c r="H102" s="228">
        <v>83</v>
      </c>
      <c r="I102" s="225"/>
      <c r="J102" s="225"/>
      <c r="K102" s="225"/>
      <c r="L102" s="229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126</v>
      </c>
      <c r="AU102" s="233" t="s">
        <v>78</v>
      </c>
      <c r="AV102" s="14" t="s">
        <v>116</v>
      </c>
      <c r="AW102" s="14" t="s">
        <v>30</v>
      </c>
      <c r="AX102" s="14" t="s">
        <v>76</v>
      </c>
      <c r="AY102" s="233" t="s">
        <v>109</v>
      </c>
    </row>
    <row r="103" s="2" customFormat="1" ht="6.96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9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sheet="1" autoFilter="0" formatColumns="0" formatRows="0" objects="1" scenarios="1" spinCount="100000" saltValue="xp3Z1hUdmYRw5nt0AtYF40x+LkE3/5trYgQKhbCq2wXg7eAvH44q+fUJ7YTy3+Ox9k2e1v5QDQsz2tXBFkXAkA==" hashValue="wr91/jLuumW4Db6MYb6ael9fsrg6iTGMH8+6hHzlKnjbl7jEGV+FLStcC+trPEeQgPBfiFXzCFymAcY+mwn3Iw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84852321"/>
    <hyperlink ref="F87" r:id="rId2" display="https://podminky.urs.cz/item/CS_URS_2025_02/185804311"/>
    <hyperlink ref="F91" r:id="rId3" display="https://podminky.urs.cz/item/CS_URS_2025_02/185851121"/>
    <hyperlink ref="F95" r:id="rId4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78</v>
      </c>
    </row>
    <row r="4" s="1" customFormat="1" ht="24.96" customHeight="1">
      <c r="B4" s="21"/>
      <c r="D4" s="124" t="s">
        <v>85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Slavětínský p., ř. km 5,120 – 6,190, Slavětín u Slavonic, revitalizace toku- Následná péče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86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148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28. 9. 2024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">
        <v>17</v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">
        <v>25</v>
      </c>
      <c r="F15" s="33"/>
      <c r="G15" s="33"/>
      <c r="H15" s="33"/>
      <c r="I15" s="126" t="s">
        <v>26</v>
      </c>
      <c r="J15" s="130" t="s">
        <v>17</v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27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26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28</v>
      </c>
      <c r="E20" s="33"/>
      <c r="F20" s="33"/>
      <c r="G20" s="33"/>
      <c r="H20" s="33"/>
      <c r="I20" s="126" t="s">
        <v>24</v>
      </c>
      <c r="J20" s="130" t="s">
        <v>17</v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">
        <v>29</v>
      </c>
      <c r="F21" s="33"/>
      <c r="G21" s="33"/>
      <c r="H21" s="33"/>
      <c r="I21" s="126" t="s">
        <v>26</v>
      </c>
      <c r="J21" s="130" t="s">
        <v>17</v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31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26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32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34</v>
      </c>
      <c r="E30" s="33"/>
      <c r="F30" s="33"/>
      <c r="G30" s="33"/>
      <c r="H30" s="33"/>
      <c r="I30" s="33"/>
      <c r="J30" s="138">
        <f>ROUND(J81, 2)</f>
        <v>105479.07000000001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36</v>
      </c>
      <c r="G32" s="33"/>
      <c r="H32" s="33"/>
      <c r="I32" s="139" t="s">
        <v>35</v>
      </c>
      <c r="J32" s="139" t="s">
        <v>37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38</v>
      </c>
      <c r="E33" s="126" t="s">
        <v>39</v>
      </c>
      <c r="F33" s="141">
        <f>ROUND((SUM(BE81:BE102)),  2)</f>
        <v>105479.07000000001</v>
      </c>
      <c r="G33" s="33"/>
      <c r="H33" s="33"/>
      <c r="I33" s="142">
        <v>0.20999999999999999</v>
      </c>
      <c r="J33" s="141">
        <f>ROUND(((SUM(BE81:BE102))*I33),  2)</f>
        <v>22150.599999999999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40</v>
      </c>
      <c r="F34" s="141">
        <f>ROUND((SUM(BF81:BF102)),  2)</f>
        <v>0</v>
      </c>
      <c r="G34" s="33"/>
      <c r="H34" s="33"/>
      <c r="I34" s="142">
        <v>0.12</v>
      </c>
      <c r="J34" s="141">
        <f>ROUND(((SUM(BF81:BF102))*I34),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41</v>
      </c>
      <c r="F35" s="141">
        <f>ROUND((SUM(BG81:BG102)),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42</v>
      </c>
      <c r="F36" s="141">
        <f>ROUND((SUM(BH81:BH102)),  2)</f>
        <v>0</v>
      </c>
      <c r="G36" s="33"/>
      <c r="H36" s="33"/>
      <c r="I36" s="142">
        <v>0.12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43</v>
      </c>
      <c r="F37" s="141">
        <f>ROUND((SUM(BI81:BI102)),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5"/>
      <c r="J39" s="148">
        <f>SUM(J30:J37)</f>
        <v>127629.67000000001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88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Slavětínský p., ř. km 5,120 – 6,190, Slavětín u Slavonic, revitalizace toku- Následná péče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86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SO-02.2 - 2. Rok Následná péče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28. 9. 2024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Povodí Moravy s.p.</v>
      </c>
      <c r="G54" s="35"/>
      <c r="H54" s="35"/>
      <c r="I54" s="30" t="s">
        <v>28</v>
      </c>
      <c r="J54" s="31" t="str">
        <f>E21</f>
        <v>Jesep s.r.o.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31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66</v>
      </c>
      <c r="D59" s="35"/>
      <c r="E59" s="35"/>
      <c r="F59" s="35"/>
      <c r="G59" s="35"/>
      <c r="H59" s="35"/>
      <c r="I59" s="35"/>
      <c r="J59" s="96">
        <f>J81</f>
        <v>105479.07000000001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105479.07000000001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105479.07000000001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Slavětínský p., ř. km 5,120 – 6,190, Slavětín u Slavonic, revitalizace toku- Následná péče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86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SO-02.2 - 2. Rok Následná péče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28. 9. 2024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Povodí Moravy s.p.</v>
      </c>
      <c r="G77" s="35"/>
      <c r="H77" s="35"/>
      <c r="I77" s="30" t="s">
        <v>28</v>
      </c>
      <c r="J77" s="31" t="str">
        <f>E21</f>
        <v>Jesep s.r.o.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27</v>
      </c>
      <c r="D78" s="35"/>
      <c r="E78" s="35"/>
      <c r="F78" s="27" t="str">
        <f>IF(E18="","",E18)</f>
        <v xml:space="preserve"> </v>
      </c>
      <c r="G78" s="35"/>
      <c r="H78" s="35"/>
      <c r="I78" s="30" t="s">
        <v>31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95</v>
      </c>
      <c r="D80" s="174" t="s">
        <v>53</v>
      </c>
      <c r="E80" s="174" t="s">
        <v>49</v>
      </c>
      <c r="F80" s="174" t="s">
        <v>50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86" t="s">
        <v>17</v>
      </c>
      <c r="N80" s="87" t="s">
        <v>38</v>
      </c>
      <c r="O80" s="87" t="s">
        <v>100</v>
      </c>
      <c r="P80" s="87" t="s">
        <v>101</v>
      </c>
      <c r="Q80" s="87" t="s">
        <v>102</v>
      </c>
      <c r="R80" s="87" t="s">
        <v>103</v>
      </c>
      <c r="S80" s="87" t="s">
        <v>104</v>
      </c>
      <c r="T80" s="88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106</v>
      </c>
      <c r="D81" s="35"/>
      <c r="E81" s="35"/>
      <c r="F81" s="35"/>
      <c r="G81" s="35"/>
      <c r="H81" s="35"/>
      <c r="I81" s="35"/>
      <c r="J81" s="177">
        <f>BK81</f>
        <v>105479.07000000001</v>
      </c>
      <c r="K81" s="35"/>
      <c r="L81" s="39"/>
      <c r="M81" s="89"/>
      <c r="N81" s="178"/>
      <c r="O81" s="90"/>
      <c r="P81" s="179">
        <f>P82</f>
        <v>39.969800000000006</v>
      </c>
      <c r="Q81" s="90"/>
      <c r="R81" s="179">
        <f>R82</f>
        <v>0</v>
      </c>
      <c r="S81" s="90"/>
      <c r="T81" s="180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67</v>
      </c>
      <c r="AU81" s="18" t="s">
        <v>91</v>
      </c>
      <c r="BK81" s="181">
        <f>BK82</f>
        <v>105479.07000000001</v>
      </c>
    </row>
    <row r="82" s="12" customFormat="1" ht="25.92" customHeight="1">
      <c r="A82" s="12"/>
      <c r="B82" s="182"/>
      <c r="C82" s="183"/>
      <c r="D82" s="184" t="s">
        <v>67</v>
      </c>
      <c r="E82" s="185" t="s">
        <v>107</v>
      </c>
      <c r="F82" s="185" t="s">
        <v>108</v>
      </c>
      <c r="G82" s="183"/>
      <c r="H82" s="183"/>
      <c r="I82" s="183"/>
      <c r="J82" s="186">
        <f>BK82</f>
        <v>105479.07000000001</v>
      </c>
      <c r="K82" s="183"/>
      <c r="L82" s="187"/>
      <c r="M82" s="188"/>
      <c r="N82" s="189"/>
      <c r="O82" s="189"/>
      <c r="P82" s="190">
        <f>P83</f>
        <v>39.969800000000006</v>
      </c>
      <c r="Q82" s="189"/>
      <c r="R82" s="190">
        <f>R83</f>
        <v>0</v>
      </c>
      <c r="S82" s="189"/>
      <c r="T82" s="19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76</v>
      </c>
      <c r="AT82" s="193" t="s">
        <v>67</v>
      </c>
      <c r="AU82" s="193" t="s">
        <v>68</v>
      </c>
      <c r="AY82" s="192" t="s">
        <v>109</v>
      </c>
      <c r="BK82" s="194">
        <f>BK83</f>
        <v>105479.07000000001</v>
      </c>
    </row>
    <row r="83" s="12" customFormat="1" ht="22.8" customHeight="1">
      <c r="A83" s="12"/>
      <c r="B83" s="182"/>
      <c r="C83" s="183"/>
      <c r="D83" s="184" t="s">
        <v>67</v>
      </c>
      <c r="E83" s="195" t="s">
        <v>76</v>
      </c>
      <c r="F83" s="195" t="s">
        <v>110</v>
      </c>
      <c r="G83" s="183"/>
      <c r="H83" s="183"/>
      <c r="I83" s="183"/>
      <c r="J83" s="196">
        <f>BK83</f>
        <v>105479.07000000001</v>
      </c>
      <c r="K83" s="183"/>
      <c r="L83" s="187"/>
      <c r="M83" s="188"/>
      <c r="N83" s="189"/>
      <c r="O83" s="189"/>
      <c r="P83" s="190">
        <f>SUM(P84:P102)</f>
        <v>39.969800000000006</v>
      </c>
      <c r="Q83" s="189"/>
      <c r="R83" s="190">
        <f>SUM(R84:R102)</f>
        <v>0</v>
      </c>
      <c r="S83" s="189"/>
      <c r="T83" s="191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76</v>
      </c>
      <c r="AT83" s="193" t="s">
        <v>67</v>
      </c>
      <c r="AU83" s="193" t="s">
        <v>76</v>
      </c>
      <c r="AY83" s="192" t="s">
        <v>109</v>
      </c>
      <c r="BK83" s="194">
        <f>SUM(BK84:BK102)</f>
        <v>105479.07000000001</v>
      </c>
    </row>
    <row r="84" s="2" customFormat="1" ht="21.75" customHeight="1">
      <c r="A84" s="33"/>
      <c r="B84" s="34"/>
      <c r="C84" s="197" t="s">
        <v>76</v>
      </c>
      <c r="D84" s="197" t="s">
        <v>111</v>
      </c>
      <c r="E84" s="198" t="s">
        <v>112</v>
      </c>
      <c r="F84" s="199" t="s">
        <v>113</v>
      </c>
      <c r="G84" s="200" t="s">
        <v>114</v>
      </c>
      <c r="H84" s="201">
        <v>47</v>
      </c>
      <c r="I84" s="202">
        <v>216.09999999999999</v>
      </c>
      <c r="J84" s="202">
        <f>ROUND(I84*H84,2)</f>
        <v>10156.700000000001</v>
      </c>
      <c r="K84" s="199" t="s">
        <v>115</v>
      </c>
      <c r="L84" s="39"/>
      <c r="M84" s="203" t="s">
        <v>17</v>
      </c>
      <c r="N84" s="204" t="s">
        <v>39</v>
      </c>
      <c r="O84" s="205">
        <v>0.40300000000000002</v>
      </c>
      <c r="P84" s="205">
        <f>O84*H84</f>
        <v>18.941000000000003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7" t="s">
        <v>116</v>
      </c>
      <c r="AT84" s="207" t="s">
        <v>111</v>
      </c>
      <c r="AU84" s="207" t="s">
        <v>78</v>
      </c>
      <c r="AY84" s="18" t="s">
        <v>109</v>
      </c>
      <c r="BE84" s="208">
        <f>IF(N84="základní",J84,0)</f>
        <v>10156.700000000001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8" t="s">
        <v>76</v>
      </c>
      <c r="BK84" s="208">
        <f>ROUND(I84*H84,2)</f>
        <v>10156.700000000001</v>
      </c>
      <c r="BL84" s="18" t="s">
        <v>116</v>
      </c>
      <c r="BM84" s="207" t="s">
        <v>117</v>
      </c>
    </row>
    <row r="85" s="2" customFormat="1">
      <c r="A85" s="33"/>
      <c r="B85" s="34"/>
      <c r="C85" s="35"/>
      <c r="D85" s="209" t="s">
        <v>118</v>
      </c>
      <c r="E85" s="35"/>
      <c r="F85" s="210" t="s">
        <v>119</v>
      </c>
      <c r="G85" s="35"/>
      <c r="H85" s="35"/>
      <c r="I85" s="35"/>
      <c r="J85" s="35"/>
      <c r="K85" s="35"/>
      <c r="L85" s="39"/>
      <c r="M85" s="211"/>
      <c r="N85" s="212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78</v>
      </c>
    </row>
    <row r="86" s="2" customFormat="1" ht="16.5" customHeight="1">
      <c r="A86" s="33"/>
      <c r="B86" s="34"/>
      <c r="C86" s="197" t="s">
        <v>78</v>
      </c>
      <c r="D86" s="197" t="s">
        <v>111</v>
      </c>
      <c r="E86" s="198" t="s">
        <v>121</v>
      </c>
      <c r="F86" s="199" t="s">
        <v>122</v>
      </c>
      <c r="G86" s="200" t="s">
        <v>123</v>
      </c>
      <c r="H86" s="201">
        <v>11.699999999999999</v>
      </c>
      <c r="I86" s="202">
        <v>522.27999999999997</v>
      </c>
      <c r="J86" s="202">
        <f>ROUND(I86*H86,2)</f>
        <v>6110.6800000000003</v>
      </c>
      <c r="K86" s="199" t="s">
        <v>115</v>
      </c>
      <c r="L86" s="39"/>
      <c r="M86" s="203" t="s">
        <v>17</v>
      </c>
      <c r="N86" s="204" t="s">
        <v>39</v>
      </c>
      <c r="O86" s="205">
        <v>1.196</v>
      </c>
      <c r="P86" s="205">
        <f>O86*H86</f>
        <v>13.993199999999998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7" t="s">
        <v>116</v>
      </c>
      <c r="AT86" s="207" t="s">
        <v>111</v>
      </c>
      <c r="AU86" s="207" t="s">
        <v>78</v>
      </c>
      <c r="AY86" s="18" t="s">
        <v>109</v>
      </c>
      <c r="BE86" s="208">
        <f>IF(N86="základní",J86,0)</f>
        <v>6110.6800000000003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76</v>
      </c>
      <c r="BK86" s="208">
        <f>ROUND(I86*H86,2)</f>
        <v>6110.6800000000003</v>
      </c>
      <c r="BL86" s="18" t="s">
        <v>116</v>
      </c>
      <c r="BM86" s="207" t="s">
        <v>149</v>
      </c>
    </row>
    <row r="87" s="2" customFormat="1">
      <c r="A87" s="33"/>
      <c r="B87" s="34"/>
      <c r="C87" s="35"/>
      <c r="D87" s="209" t="s">
        <v>118</v>
      </c>
      <c r="E87" s="35"/>
      <c r="F87" s="210" t="s">
        <v>125</v>
      </c>
      <c r="G87" s="35"/>
      <c r="H87" s="35"/>
      <c r="I87" s="35"/>
      <c r="J87" s="35"/>
      <c r="K87" s="35"/>
      <c r="L87" s="39"/>
      <c r="M87" s="211"/>
      <c r="N87" s="212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118</v>
      </c>
      <c r="AU87" s="18" t="s">
        <v>78</v>
      </c>
    </row>
    <row r="88" s="13" customFormat="1">
      <c r="A88" s="13"/>
      <c r="B88" s="213"/>
      <c r="C88" s="214"/>
      <c r="D88" s="215" t="s">
        <v>126</v>
      </c>
      <c r="E88" s="216" t="s">
        <v>17</v>
      </c>
      <c r="F88" s="217" t="s">
        <v>150</v>
      </c>
      <c r="G88" s="214"/>
      <c r="H88" s="218">
        <v>11.699999999999999</v>
      </c>
      <c r="I88" s="214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3" t="s">
        <v>126</v>
      </c>
      <c r="AU88" s="223" t="s">
        <v>78</v>
      </c>
      <c r="AV88" s="13" t="s">
        <v>78</v>
      </c>
      <c r="AW88" s="13" t="s">
        <v>30</v>
      </c>
      <c r="AX88" s="13" t="s">
        <v>68</v>
      </c>
      <c r="AY88" s="223" t="s">
        <v>109</v>
      </c>
    </row>
    <row r="89" s="14" customFormat="1">
      <c r="A89" s="14"/>
      <c r="B89" s="224"/>
      <c r="C89" s="225"/>
      <c r="D89" s="215" t="s">
        <v>126</v>
      </c>
      <c r="E89" s="226" t="s">
        <v>17</v>
      </c>
      <c r="F89" s="227" t="s">
        <v>128</v>
      </c>
      <c r="G89" s="225"/>
      <c r="H89" s="228">
        <v>11.699999999999999</v>
      </c>
      <c r="I89" s="225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3" t="s">
        <v>126</v>
      </c>
      <c r="AU89" s="233" t="s">
        <v>78</v>
      </c>
      <c r="AV89" s="14" t="s">
        <v>116</v>
      </c>
      <c r="AW89" s="14" t="s">
        <v>30</v>
      </c>
      <c r="AX89" s="14" t="s">
        <v>76</v>
      </c>
      <c r="AY89" s="233" t="s">
        <v>109</v>
      </c>
    </row>
    <row r="90" s="2" customFormat="1" ht="16.5" customHeight="1">
      <c r="A90" s="33"/>
      <c r="B90" s="34"/>
      <c r="C90" s="197" t="s">
        <v>151</v>
      </c>
      <c r="D90" s="197" t="s">
        <v>111</v>
      </c>
      <c r="E90" s="198" t="s">
        <v>130</v>
      </c>
      <c r="F90" s="199" t="s">
        <v>131</v>
      </c>
      <c r="G90" s="200" t="s">
        <v>123</v>
      </c>
      <c r="H90" s="201">
        <v>11.699999999999999</v>
      </c>
      <c r="I90" s="202">
        <v>401.10000000000002</v>
      </c>
      <c r="J90" s="202">
        <f>ROUND(I90*H90,2)</f>
        <v>4692.8699999999999</v>
      </c>
      <c r="K90" s="199" t="s">
        <v>115</v>
      </c>
      <c r="L90" s="39"/>
      <c r="M90" s="203" t="s">
        <v>17</v>
      </c>
      <c r="N90" s="204" t="s">
        <v>39</v>
      </c>
      <c r="O90" s="205">
        <v>0.45200000000000001</v>
      </c>
      <c r="P90" s="205">
        <f>O90*H90</f>
        <v>5.2884000000000002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7" t="s">
        <v>116</v>
      </c>
      <c r="AT90" s="207" t="s">
        <v>111</v>
      </c>
      <c r="AU90" s="207" t="s">
        <v>78</v>
      </c>
      <c r="AY90" s="18" t="s">
        <v>109</v>
      </c>
      <c r="BE90" s="208">
        <f>IF(N90="základní",J90,0)</f>
        <v>4692.8699999999999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76</v>
      </c>
      <c r="BK90" s="208">
        <f>ROUND(I90*H90,2)</f>
        <v>4692.8699999999999</v>
      </c>
      <c r="BL90" s="18" t="s">
        <v>116</v>
      </c>
      <c r="BM90" s="207" t="s">
        <v>152</v>
      </c>
    </row>
    <row r="91" s="2" customFormat="1">
      <c r="A91" s="33"/>
      <c r="B91" s="34"/>
      <c r="C91" s="35"/>
      <c r="D91" s="209" t="s">
        <v>118</v>
      </c>
      <c r="E91" s="35"/>
      <c r="F91" s="210" t="s">
        <v>133</v>
      </c>
      <c r="G91" s="35"/>
      <c r="H91" s="35"/>
      <c r="I91" s="35"/>
      <c r="J91" s="35"/>
      <c r="K91" s="35"/>
      <c r="L91" s="39"/>
      <c r="M91" s="211"/>
      <c r="N91" s="212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118</v>
      </c>
      <c r="AU91" s="18" t="s">
        <v>78</v>
      </c>
    </row>
    <row r="92" s="13" customFormat="1">
      <c r="A92" s="13"/>
      <c r="B92" s="213"/>
      <c r="C92" s="214"/>
      <c r="D92" s="215" t="s">
        <v>126</v>
      </c>
      <c r="E92" s="216" t="s">
        <v>17</v>
      </c>
      <c r="F92" s="217" t="s">
        <v>150</v>
      </c>
      <c r="G92" s="214"/>
      <c r="H92" s="218">
        <v>11.699999999999999</v>
      </c>
      <c r="I92" s="214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3" t="s">
        <v>126</v>
      </c>
      <c r="AU92" s="223" t="s">
        <v>78</v>
      </c>
      <c r="AV92" s="13" t="s">
        <v>78</v>
      </c>
      <c r="AW92" s="13" t="s">
        <v>30</v>
      </c>
      <c r="AX92" s="13" t="s">
        <v>68</v>
      </c>
      <c r="AY92" s="223" t="s">
        <v>109</v>
      </c>
    </row>
    <row r="93" s="14" customFormat="1">
      <c r="A93" s="14"/>
      <c r="B93" s="224"/>
      <c r="C93" s="225"/>
      <c r="D93" s="215" t="s">
        <v>126</v>
      </c>
      <c r="E93" s="226" t="s">
        <v>17</v>
      </c>
      <c r="F93" s="227" t="s">
        <v>128</v>
      </c>
      <c r="G93" s="225"/>
      <c r="H93" s="228">
        <v>11.699999999999999</v>
      </c>
      <c r="I93" s="225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3" t="s">
        <v>126</v>
      </c>
      <c r="AU93" s="233" t="s">
        <v>78</v>
      </c>
      <c r="AV93" s="14" t="s">
        <v>116</v>
      </c>
      <c r="AW93" s="14" t="s">
        <v>30</v>
      </c>
      <c r="AX93" s="14" t="s">
        <v>76</v>
      </c>
      <c r="AY93" s="233" t="s">
        <v>109</v>
      </c>
    </row>
    <row r="94" s="2" customFormat="1" ht="16.5" customHeight="1">
      <c r="A94" s="33"/>
      <c r="B94" s="34"/>
      <c r="C94" s="197" t="s">
        <v>116</v>
      </c>
      <c r="D94" s="197" t="s">
        <v>111</v>
      </c>
      <c r="E94" s="198" t="s">
        <v>134</v>
      </c>
      <c r="F94" s="199" t="s">
        <v>135</v>
      </c>
      <c r="G94" s="200" t="s">
        <v>123</v>
      </c>
      <c r="H94" s="201">
        <v>62.399999999999999</v>
      </c>
      <c r="I94" s="202">
        <v>24.34</v>
      </c>
      <c r="J94" s="202">
        <f>ROUND(I94*H94,2)</f>
        <v>1518.8199999999999</v>
      </c>
      <c r="K94" s="199" t="s">
        <v>115</v>
      </c>
      <c r="L94" s="39"/>
      <c r="M94" s="203" t="s">
        <v>17</v>
      </c>
      <c r="N94" s="204" t="s">
        <v>39</v>
      </c>
      <c r="O94" s="205">
        <v>0.028000000000000001</v>
      </c>
      <c r="P94" s="205">
        <f>O94*H94</f>
        <v>1.7472000000000001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7" t="s">
        <v>116</v>
      </c>
      <c r="AT94" s="207" t="s">
        <v>111</v>
      </c>
      <c r="AU94" s="207" t="s">
        <v>78</v>
      </c>
      <c r="AY94" s="18" t="s">
        <v>109</v>
      </c>
      <c r="BE94" s="208">
        <f>IF(N94="základní",J94,0)</f>
        <v>1518.8199999999999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8" t="s">
        <v>76</v>
      </c>
      <c r="BK94" s="208">
        <f>ROUND(I94*H94,2)</f>
        <v>1518.8199999999999</v>
      </c>
      <c r="BL94" s="18" t="s">
        <v>116</v>
      </c>
      <c r="BM94" s="207" t="s">
        <v>136</v>
      </c>
    </row>
    <row r="95" s="2" customFormat="1">
      <c r="A95" s="33"/>
      <c r="B95" s="34"/>
      <c r="C95" s="35"/>
      <c r="D95" s="209" t="s">
        <v>118</v>
      </c>
      <c r="E95" s="35"/>
      <c r="F95" s="210" t="s">
        <v>137</v>
      </c>
      <c r="G95" s="35"/>
      <c r="H95" s="35"/>
      <c r="I95" s="35"/>
      <c r="J95" s="35"/>
      <c r="K95" s="35"/>
      <c r="L95" s="39"/>
      <c r="M95" s="211"/>
      <c r="N95" s="212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118</v>
      </c>
      <c r="AU95" s="18" t="s">
        <v>78</v>
      </c>
    </row>
    <row r="96" s="13" customFormat="1">
      <c r="A96" s="13"/>
      <c r="B96" s="213"/>
      <c r="C96" s="214"/>
      <c r="D96" s="215" t="s">
        <v>126</v>
      </c>
      <c r="E96" s="216" t="s">
        <v>17</v>
      </c>
      <c r="F96" s="217" t="s">
        <v>138</v>
      </c>
      <c r="G96" s="214"/>
      <c r="H96" s="218">
        <v>62.399999999999999</v>
      </c>
      <c r="I96" s="214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3" t="s">
        <v>126</v>
      </c>
      <c r="AU96" s="223" t="s">
        <v>78</v>
      </c>
      <c r="AV96" s="13" t="s">
        <v>78</v>
      </c>
      <c r="AW96" s="13" t="s">
        <v>30</v>
      </c>
      <c r="AX96" s="13" t="s">
        <v>68</v>
      </c>
      <c r="AY96" s="223" t="s">
        <v>109</v>
      </c>
    </row>
    <row r="97" s="14" customFormat="1">
      <c r="A97" s="14"/>
      <c r="B97" s="224"/>
      <c r="C97" s="225"/>
      <c r="D97" s="215" t="s">
        <v>126</v>
      </c>
      <c r="E97" s="226" t="s">
        <v>17</v>
      </c>
      <c r="F97" s="227" t="s">
        <v>128</v>
      </c>
      <c r="G97" s="225"/>
      <c r="H97" s="228">
        <v>62.399999999999999</v>
      </c>
      <c r="I97" s="225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3" t="s">
        <v>126</v>
      </c>
      <c r="AU97" s="233" t="s">
        <v>78</v>
      </c>
      <c r="AV97" s="14" t="s">
        <v>116</v>
      </c>
      <c r="AW97" s="14" t="s">
        <v>30</v>
      </c>
      <c r="AX97" s="14" t="s">
        <v>76</v>
      </c>
      <c r="AY97" s="233" t="s">
        <v>109</v>
      </c>
    </row>
    <row r="98" s="2" customFormat="1" ht="16.5" customHeight="1">
      <c r="A98" s="33"/>
      <c r="B98" s="34"/>
      <c r="C98" s="197" t="s">
        <v>139</v>
      </c>
      <c r="D98" s="197" t="s">
        <v>111</v>
      </c>
      <c r="E98" s="198" t="s">
        <v>140</v>
      </c>
      <c r="F98" s="199" t="s">
        <v>141</v>
      </c>
      <c r="G98" s="200" t="s">
        <v>142</v>
      </c>
      <c r="H98" s="201">
        <v>83</v>
      </c>
      <c r="I98" s="202">
        <v>1000</v>
      </c>
      <c r="J98" s="202">
        <f>ROUND(I98*H98,2)</f>
        <v>83000</v>
      </c>
      <c r="K98" s="199" t="s">
        <v>17</v>
      </c>
      <c r="L98" s="39"/>
      <c r="M98" s="203" t="s">
        <v>17</v>
      </c>
      <c r="N98" s="204" t="s">
        <v>39</v>
      </c>
      <c r="O98" s="205">
        <v>0</v>
      </c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7" t="s">
        <v>116</v>
      </c>
      <c r="AT98" s="207" t="s">
        <v>111</v>
      </c>
      <c r="AU98" s="207" t="s">
        <v>78</v>
      </c>
      <c r="AY98" s="18" t="s">
        <v>109</v>
      </c>
      <c r="BE98" s="208">
        <f>IF(N98="základní",J98,0)</f>
        <v>83000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8" t="s">
        <v>76</v>
      </c>
      <c r="BK98" s="208">
        <f>ROUND(I98*H98,2)</f>
        <v>83000</v>
      </c>
      <c r="BL98" s="18" t="s">
        <v>116</v>
      </c>
      <c r="BM98" s="207" t="s">
        <v>143</v>
      </c>
    </row>
    <row r="99" s="2" customFormat="1">
      <c r="A99" s="33"/>
      <c r="B99" s="34"/>
      <c r="C99" s="35"/>
      <c r="D99" s="215" t="s">
        <v>144</v>
      </c>
      <c r="E99" s="35"/>
      <c r="F99" s="234" t="s">
        <v>153</v>
      </c>
      <c r="G99" s="35"/>
      <c r="H99" s="35"/>
      <c r="I99" s="35"/>
      <c r="J99" s="35"/>
      <c r="K99" s="35"/>
      <c r="L99" s="39"/>
      <c r="M99" s="211"/>
      <c r="N99" s="212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144</v>
      </c>
      <c r="AU99" s="18" t="s">
        <v>78</v>
      </c>
    </row>
    <row r="100" s="13" customFormat="1">
      <c r="A100" s="13"/>
      <c r="B100" s="213"/>
      <c r="C100" s="214"/>
      <c r="D100" s="215" t="s">
        <v>126</v>
      </c>
      <c r="E100" s="216" t="s">
        <v>17</v>
      </c>
      <c r="F100" s="217" t="s">
        <v>146</v>
      </c>
      <c r="G100" s="214"/>
      <c r="H100" s="218">
        <v>47</v>
      </c>
      <c r="I100" s="214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126</v>
      </c>
      <c r="AU100" s="223" t="s">
        <v>78</v>
      </c>
      <c r="AV100" s="13" t="s">
        <v>78</v>
      </c>
      <c r="AW100" s="13" t="s">
        <v>30</v>
      </c>
      <c r="AX100" s="13" t="s">
        <v>68</v>
      </c>
      <c r="AY100" s="223" t="s">
        <v>109</v>
      </c>
    </row>
    <row r="101" s="13" customFormat="1">
      <c r="A101" s="13"/>
      <c r="B101" s="213"/>
      <c r="C101" s="214"/>
      <c r="D101" s="215" t="s">
        <v>126</v>
      </c>
      <c r="E101" s="216" t="s">
        <v>17</v>
      </c>
      <c r="F101" s="217" t="s">
        <v>147</v>
      </c>
      <c r="G101" s="214"/>
      <c r="H101" s="218">
        <v>36</v>
      </c>
      <c r="I101" s="214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3" t="s">
        <v>126</v>
      </c>
      <c r="AU101" s="223" t="s">
        <v>78</v>
      </c>
      <c r="AV101" s="13" t="s">
        <v>78</v>
      </c>
      <c r="AW101" s="13" t="s">
        <v>30</v>
      </c>
      <c r="AX101" s="13" t="s">
        <v>68</v>
      </c>
      <c r="AY101" s="223" t="s">
        <v>109</v>
      </c>
    </row>
    <row r="102" s="14" customFormat="1">
      <c r="A102" s="14"/>
      <c r="B102" s="224"/>
      <c r="C102" s="225"/>
      <c r="D102" s="215" t="s">
        <v>126</v>
      </c>
      <c r="E102" s="226" t="s">
        <v>17</v>
      </c>
      <c r="F102" s="227" t="s">
        <v>128</v>
      </c>
      <c r="G102" s="225"/>
      <c r="H102" s="228">
        <v>83</v>
      </c>
      <c r="I102" s="225"/>
      <c r="J102" s="225"/>
      <c r="K102" s="225"/>
      <c r="L102" s="229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126</v>
      </c>
      <c r="AU102" s="233" t="s">
        <v>78</v>
      </c>
      <c r="AV102" s="14" t="s">
        <v>116</v>
      </c>
      <c r="AW102" s="14" t="s">
        <v>30</v>
      </c>
      <c r="AX102" s="14" t="s">
        <v>76</v>
      </c>
      <c r="AY102" s="233" t="s">
        <v>109</v>
      </c>
    </row>
    <row r="103" s="2" customFormat="1" ht="6.96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9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sheet="1" autoFilter="0" formatColumns="0" formatRows="0" objects="1" scenarios="1" spinCount="100000" saltValue="ieRh5Qc5VWefh05sFR6EYKMe0JD9lfOVl7mkH68IKA0mUEgqS4BC+pjV9F2XxV1aGHDQm6uhLe2wOIfoA1rJZw==" hashValue="Ss4SPW4ZSXoJXXmq/QwUmwzrvm/elU1KbtqESgSq3CmlAvz/Gq/bv3lbCOEqbyuU1/XjmGEAYaCuGNpT3dIBRw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84852321"/>
    <hyperlink ref="F87" r:id="rId2" display="https://podminky.urs.cz/item/CS_URS_2025_02/185804311"/>
    <hyperlink ref="F91" r:id="rId3" display="https://podminky.urs.cz/item/CS_URS_2025_02/185851121"/>
    <hyperlink ref="F95" r:id="rId4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78</v>
      </c>
    </row>
    <row r="4" s="1" customFormat="1" ht="24.96" customHeight="1">
      <c r="B4" s="21"/>
      <c r="D4" s="124" t="s">
        <v>85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Slavětínský p., ř. km 5,120 – 6,190, Slavětín u Slavonic, revitalizace toku- Následná péče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86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154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28. 9. 2024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">
        <v>17</v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">
        <v>25</v>
      </c>
      <c r="F15" s="33"/>
      <c r="G15" s="33"/>
      <c r="H15" s="33"/>
      <c r="I15" s="126" t="s">
        <v>26</v>
      </c>
      <c r="J15" s="130" t="s">
        <v>17</v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27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26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28</v>
      </c>
      <c r="E20" s="33"/>
      <c r="F20" s="33"/>
      <c r="G20" s="33"/>
      <c r="H20" s="33"/>
      <c r="I20" s="126" t="s">
        <v>24</v>
      </c>
      <c r="J20" s="130" t="s">
        <v>17</v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">
        <v>29</v>
      </c>
      <c r="F21" s="33"/>
      <c r="G21" s="33"/>
      <c r="H21" s="33"/>
      <c r="I21" s="126" t="s">
        <v>26</v>
      </c>
      <c r="J21" s="130" t="s">
        <v>17</v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31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26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32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34</v>
      </c>
      <c r="E30" s="33"/>
      <c r="F30" s="33"/>
      <c r="G30" s="33"/>
      <c r="H30" s="33"/>
      <c r="I30" s="33"/>
      <c r="J30" s="138">
        <f>ROUND(J81, 2)</f>
        <v>105479.07000000001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36</v>
      </c>
      <c r="G32" s="33"/>
      <c r="H32" s="33"/>
      <c r="I32" s="139" t="s">
        <v>35</v>
      </c>
      <c r="J32" s="139" t="s">
        <v>37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38</v>
      </c>
      <c r="E33" s="126" t="s">
        <v>39</v>
      </c>
      <c r="F33" s="141">
        <f>ROUND((SUM(BE81:BE102)),  2)</f>
        <v>105479.07000000001</v>
      </c>
      <c r="G33" s="33"/>
      <c r="H33" s="33"/>
      <c r="I33" s="142">
        <v>0.20999999999999999</v>
      </c>
      <c r="J33" s="141">
        <f>ROUND(((SUM(BE81:BE102))*I33),  2)</f>
        <v>22150.599999999999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40</v>
      </c>
      <c r="F34" s="141">
        <f>ROUND((SUM(BF81:BF102)),  2)</f>
        <v>0</v>
      </c>
      <c r="G34" s="33"/>
      <c r="H34" s="33"/>
      <c r="I34" s="142">
        <v>0.12</v>
      </c>
      <c r="J34" s="141">
        <f>ROUND(((SUM(BF81:BF102))*I34),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41</v>
      </c>
      <c r="F35" s="141">
        <f>ROUND((SUM(BG81:BG102)),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42</v>
      </c>
      <c r="F36" s="141">
        <f>ROUND((SUM(BH81:BH102)),  2)</f>
        <v>0</v>
      </c>
      <c r="G36" s="33"/>
      <c r="H36" s="33"/>
      <c r="I36" s="142">
        <v>0.12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43</v>
      </c>
      <c r="F37" s="141">
        <f>ROUND((SUM(BI81:BI102)),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5"/>
      <c r="J39" s="148">
        <f>SUM(J30:J37)</f>
        <v>127629.67000000001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88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Slavětínský p., ř. km 5,120 – 6,190, Slavětín u Slavonic, revitalizace toku- Následná péče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86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SO-02.3 - 3. Rok Následná péče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28. 9. 2024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Povodí Moravy s.p.</v>
      </c>
      <c r="G54" s="35"/>
      <c r="H54" s="35"/>
      <c r="I54" s="30" t="s">
        <v>28</v>
      </c>
      <c r="J54" s="31" t="str">
        <f>E21</f>
        <v>Jesep s.r.o.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31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66</v>
      </c>
      <c r="D59" s="35"/>
      <c r="E59" s="35"/>
      <c r="F59" s="35"/>
      <c r="G59" s="35"/>
      <c r="H59" s="35"/>
      <c r="I59" s="35"/>
      <c r="J59" s="96">
        <f>J81</f>
        <v>105479.07000000001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105479.07000000001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105479.07000000001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Slavětínský p., ř. km 5,120 – 6,190, Slavětín u Slavonic, revitalizace toku- Následná péče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86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SO-02.3 - 3. Rok Následná péče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28. 9. 2024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Povodí Moravy s.p.</v>
      </c>
      <c r="G77" s="35"/>
      <c r="H77" s="35"/>
      <c r="I77" s="30" t="s">
        <v>28</v>
      </c>
      <c r="J77" s="31" t="str">
        <f>E21</f>
        <v>Jesep s.r.o.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27</v>
      </c>
      <c r="D78" s="35"/>
      <c r="E78" s="35"/>
      <c r="F78" s="27" t="str">
        <f>IF(E18="","",E18)</f>
        <v xml:space="preserve"> </v>
      </c>
      <c r="G78" s="35"/>
      <c r="H78" s="35"/>
      <c r="I78" s="30" t="s">
        <v>31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95</v>
      </c>
      <c r="D80" s="174" t="s">
        <v>53</v>
      </c>
      <c r="E80" s="174" t="s">
        <v>49</v>
      </c>
      <c r="F80" s="174" t="s">
        <v>50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86" t="s">
        <v>17</v>
      </c>
      <c r="N80" s="87" t="s">
        <v>38</v>
      </c>
      <c r="O80" s="87" t="s">
        <v>100</v>
      </c>
      <c r="P80" s="87" t="s">
        <v>101</v>
      </c>
      <c r="Q80" s="87" t="s">
        <v>102</v>
      </c>
      <c r="R80" s="87" t="s">
        <v>103</v>
      </c>
      <c r="S80" s="87" t="s">
        <v>104</v>
      </c>
      <c r="T80" s="88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106</v>
      </c>
      <c r="D81" s="35"/>
      <c r="E81" s="35"/>
      <c r="F81" s="35"/>
      <c r="G81" s="35"/>
      <c r="H81" s="35"/>
      <c r="I81" s="35"/>
      <c r="J81" s="177">
        <f>BK81</f>
        <v>105479.07000000001</v>
      </c>
      <c r="K81" s="35"/>
      <c r="L81" s="39"/>
      <c r="M81" s="89"/>
      <c r="N81" s="178"/>
      <c r="O81" s="90"/>
      <c r="P81" s="179">
        <f>P82</f>
        <v>39.969800000000006</v>
      </c>
      <c r="Q81" s="90"/>
      <c r="R81" s="179">
        <f>R82</f>
        <v>0</v>
      </c>
      <c r="S81" s="90"/>
      <c r="T81" s="180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67</v>
      </c>
      <c r="AU81" s="18" t="s">
        <v>91</v>
      </c>
      <c r="BK81" s="181">
        <f>BK82</f>
        <v>105479.07000000001</v>
      </c>
    </row>
    <row r="82" s="12" customFormat="1" ht="25.92" customHeight="1">
      <c r="A82" s="12"/>
      <c r="B82" s="182"/>
      <c r="C82" s="183"/>
      <c r="D82" s="184" t="s">
        <v>67</v>
      </c>
      <c r="E82" s="185" t="s">
        <v>107</v>
      </c>
      <c r="F82" s="185" t="s">
        <v>108</v>
      </c>
      <c r="G82" s="183"/>
      <c r="H82" s="183"/>
      <c r="I82" s="183"/>
      <c r="J82" s="186">
        <f>BK82</f>
        <v>105479.07000000001</v>
      </c>
      <c r="K82" s="183"/>
      <c r="L82" s="187"/>
      <c r="M82" s="188"/>
      <c r="N82" s="189"/>
      <c r="O82" s="189"/>
      <c r="P82" s="190">
        <f>P83</f>
        <v>39.969800000000006</v>
      </c>
      <c r="Q82" s="189"/>
      <c r="R82" s="190">
        <f>R83</f>
        <v>0</v>
      </c>
      <c r="S82" s="189"/>
      <c r="T82" s="19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76</v>
      </c>
      <c r="AT82" s="193" t="s">
        <v>67</v>
      </c>
      <c r="AU82" s="193" t="s">
        <v>68</v>
      </c>
      <c r="AY82" s="192" t="s">
        <v>109</v>
      </c>
      <c r="BK82" s="194">
        <f>BK83</f>
        <v>105479.07000000001</v>
      </c>
    </row>
    <row r="83" s="12" customFormat="1" ht="22.8" customHeight="1">
      <c r="A83" s="12"/>
      <c r="B83" s="182"/>
      <c r="C83" s="183"/>
      <c r="D83" s="184" t="s">
        <v>67</v>
      </c>
      <c r="E83" s="195" t="s">
        <v>76</v>
      </c>
      <c r="F83" s="195" t="s">
        <v>110</v>
      </c>
      <c r="G83" s="183"/>
      <c r="H83" s="183"/>
      <c r="I83" s="183"/>
      <c r="J83" s="196">
        <f>BK83</f>
        <v>105479.07000000001</v>
      </c>
      <c r="K83" s="183"/>
      <c r="L83" s="187"/>
      <c r="M83" s="188"/>
      <c r="N83" s="189"/>
      <c r="O83" s="189"/>
      <c r="P83" s="190">
        <f>SUM(P84:P102)</f>
        <v>39.969800000000006</v>
      </c>
      <c r="Q83" s="189"/>
      <c r="R83" s="190">
        <f>SUM(R84:R102)</f>
        <v>0</v>
      </c>
      <c r="S83" s="189"/>
      <c r="T83" s="191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76</v>
      </c>
      <c r="AT83" s="193" t="s">
        <v>67</v>
      </c>
      <c r="AU83" s="193" t="s">
        <v>76</v>
      </c>
      <c r="AY83" s="192" t="s">
        <v>109</v>
      </c>
      <c r="BK83" s="194">
        <f>SUM(BK84:BK102)</f>
        <v>105479.07000000001</v>
      </c>
    </row>
    <row r="84" s="2" customFormat="1" ht="21.75" customHeight="1">
      <c r="A84" s="33"/>
      <c r="B84" s="34"/>
      <c r="C84" s="197" t="s">
        <v>76</v>
      </c>
      <c r="D84" s="197" t="s">
        <v>111</v>
      </c>
      <c r="E84" s="198" t="s">
        <v>112</v>
      </c>
      <c r="F84" s="199" t="s">
        <v>113</v>
      </c>
      <c r="G84" s="200" t="s">
        <v>114</v>
      </c>
      <c r="H84" s="201">
        <v>47</v>
      </c>
      <c r="I84" s="202">
        <v>216.09999999999999</v>
      </c>
      <c r="J84" s="202">
        <f>ROUND(I84*H84,2)</f>
        <v>10156.700000000001</v>
      </c>
      <c r="K84" s="199" t="s">
        <v>115</v>
      </c>
      <c r="L84" s="39"/>
      <c r="M84" s="203" t="s">
        <v>17</v>
      </c>
      <c r="N84" s="204" t="s">
        <v>39</v>
      </c>
      <c r="O84" s="205">
        <v>0.40300000000000002</v>
      </c>
      <c r="P84" s="205">
        <f>O84*H84</f>
        <v>18.941000000000003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7" t="s">
        <v>116</v>
      </c>
      <c r="AT84" s="207" t="s">
        <v>111</v>
      </c>
      <c r="AU84" s="207" t="s">
        <v>78</v>
      </c>
      <c r="AY84" s="18" t="s">
        <v>109</v>
      </c>
      <c r="BE84" s="208">
        <f>IF(N84="základní",J84,0)</f>
        <v>10156.700000000001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8" t="s">
        <v>76</v>
      </c>
      <c r="BK84" s="208">
        <f>ROUND(I84*H84,2)</f>
        <v>10156.700000000001</v>
      </c>
      <c r="BL84" s="18" t="s">
        <v>116</v>
      </c>
      <c r="BM84" s="207" t="s">
        <v>117</v>
      </c>
    </row>
    <row r="85" s="2" customFormat="1">
      <c r="A85" s="33"/>
      <c r="B85" s="34"/>
      <c r="C85" s="35"/>
      <c r="D85" s="209" t="s">
        <v>118</v>
      </c>
      <c r="E85" s="35"/>
      <c r="F85" s="210" t="s">
        <v>119</v>
      </c>
      <c r="G85" s="35"/>
      <c r="H85" s="35"/>
      <c r="I85" s="35"/>
      <c r="J85" s="35"/>
      <c r="K85" s="35"/>
      <c r="L85" s="39"/>
      <c r="M85" s="211"/>
      <c r="N85" s="212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78</v>
      </c>
    </row>
    <row r="86" s="2" customFormat="1" ht="16.5" customHeight="1">
      <c r="A86" s="33"/>
      <c r="B86" s="34"/>
      <c r="C86" s="197" t="s">
        <v>78</v>
      </c>
      <c r="D86" s="197" t="s">
        <v>111</v>
      </c>
      <c r="E86" s="198" t="s">
        <v>121</v>
      </c>
      <c r="F86" s="199" t="s">
        <v>122</v>
      </c>
      <c r="G86" s="200" t="s">
        <v>123</v>
      </c>
      <c r="H86" s="201">
        <v>11.699999999999999</v>
      </c>
      <c r="I86" s="202">
        <v>522.27999999999997</v>
      </c>
      <c r="J86" s="202">
        <f>ROUND(I86*H86,2)</f>
        <v>6110.6800000000003</v>
      </c>
      <c r="K86" s="199" t="s">
        <v>115</v>
      </c>
      <c r="L86" s="39"/>
      <c r="M86" s="203" t="s">
        <v>17</v>
      </c>
      <c r="N86" s="204" t="s">
        <v>39</v>
      </c>
      <c r="O86" s="205">
        <v>1.196</v>
      </c>
      <c r="P86" s="205">
        <f>O86*H86</f>
        <v>13.993199999999998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7" t="s">
        <v>116</v>
      </c>
      <c r="AT86" s="207" t="s">
        <v>111</v>
      </c>
      <c r="AU86" s="207" t="s">
        <v>78</v>
      </c>
      <c r="AY86" s="18" t="s">
        <v>109</v>
      </c>
      <c r="BE86" s="208">
        <f>IF(N86="základní",J86,0)</f>
        <v>6110.6800000000003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76</v>
      </c>
      <c r="BK86" s="208">
        <f>ROUND(I86*H86,2)</f>
        <v>6110.6800000000003</v>
      </c>
      <c r="BL86" s="18" t="s">
        <v>116</v>
      </c>
      <c r="BM86" s="207" t="s">
        <v>149</v>
      </c>
    </row>
    <row r="87" s="2" customFormat="1">
      <c r="A87" s="33"/>
      <c r="B87" s="34"/>
      <c r="C87" s="35"/>
      <c r="D87" s="209" t="s">
        <v>118</v>
      </c>
      <c r="E87" s="35"/>
      <c r="F87" s="210" t="s">
        <v>125</v>
      </c>
      <c r="G87" s="35"/>
      <c r="H87" s="35"/>
      <c r="I87" s="35"/>
      <c r="J87" s="35"/>
      <c r="K87" s="35"/>
      <c r="L87" s="39"/>
      <c r="M87" s="211"/>
      <c r="N87" s="212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118</v>
      </c>
      <c r="AU87" s="18" t="s">
        <v>78</v>
      </c>
    </row>
    <row r="88" s="13" customFormat="1">
      <c r="A88" s="13"/>
      <c r="B88" s="213"/>
      <c r="C88" s="214"/>
      <c r="D88" s="215" t="s">
        <v>126</v>
      </c>
      <c r="E88" s="216" t="s">
        <v>17</v>
      </c>
      <c r="F88" s="217" t="s">
        <v>155</v>
      </c>
      <c r="G88" s="214"/>
      <c r="H88" s="218">
        <v>11.699999999999999</v>
      </c>
      <c r="I88" s="214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3" t="s">
        <v>126</v>
      </c>
      <c r="AU88" s="223" t="s">
        <v>78</v>
      </c>
      <c r="AV88" s="13" t="s">
        <v>78</v>
      </c>
      <c r="AW88" s="13" t="s">
        <v>30</v>
      </c>
      <c r="AX88" s="13" t="s">
        <v>68</v>
      </c>
      <c r="AY88" s="223" t="s">
        <v>109</v>
      </c>
    </row>
    <row r="89" s="14" customFormat="1">
      <c r="A89" s="14"/>
      <c r="B89" s="224"/>
      <c r="C89" s="225"/>
      <c r="D89" s="215" t="s">
        <v>126</v>
      </c>
      <c r="E89" s="226" t="s">
        <v>17</v>
      </c>
      <c r="F89" s="227" t="s">
        <v>128</v>
      </c>
      <c r="G89" s="225"/>
      <c r="H89" s="228">
        <v>11.699999999999999</v>
      </c>
      <c r="I89" s="225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3" t="s">
        <v>126</v>
      </c>
      <c r="AU89" s="233" t="s">
        <v>78</v>
      </c>
      <c r="AV89" s="14" t="s">
        <v>116</v>
      </c>
      <c r="AW89" s="14" t="s">
        <v>30</v>
      </c>
      <c r="AX89" s="14" t="s">
        <v>76</v>
      </c>
      <c r="AY89" s="233" t="s">
        <v>109</v>
      </c>
    </row>
    <row r="90" s="2" customFormat="1" ht="16.5" customHeight="1">
      <c r="A90" s="33"/>
      <c r="B90" s="34"/>
      <c r="C90" s="197" t="s">
        <v>151</v>
      </c>
      <c r="D90" s="197" t="s">
        <v>111</v>
      </c>
      <c r="E90" s="198" t="s">
        <v>130</v>
      </c>
      <c r="F90" s="199" t="s">
        <v>131</v>
      </c>
      <c r="G90" s="200" t="s">
        <v>123</v>
      </c>
      <c r="H90" s="201">
        <v>11.699999999999999</v>
      </c>
      <c r="I90" s="202">
        <v>401.10000000000002</v>
      </c>
      <c r="J90" s="202">
        <f>ROUND(I90*H90,2)</f>
        <v>4692.8699999999999</v>
      </c>
      <c r="K90" s="199" t="s">
        <v>115</v>
      </c>
      <c r="L90" s="39"/>
      <c r="M90" s="203" t="s">
        <v>17</v>
      </c>
      <c r="N90" s="204" t="s">
        <v>39</v>
      </c>
      <c r="O90" s="205">
        <v>0.45200000000000001</v>
      </c>
      <c r="P90" s="205">
        <f>O90*H90</f>
        <v>5.2884000000000002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7" t="s">
        <v>116</v>
      </c>
      <c r="AT90" s="207" t="s">
        <v>111</v>
      </c>
      <c r="AU90" s="207" t="s">
        <v>78</v>
      </c>
      <c r="AY90" s="18" t="s">
        <v>109</v>
      </c>
      <c r="BE90" s="208">
        <f>IF(N90="základní",J90,0)</f>
        <v>4692.8699999999999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76</v>
      </c>
      <c r="BK90" s="208">
        <f>ROUND(I90*H90,2)</f>
        <v>4692.8699999999999</v>
      </c>
      <c r="BL90" s="18" t="s">
        <v>116</v>
      </c>
      <c r="BM90" s="207" t="s">
        <v>152</v>
      </c>
    </row>
    <row r="91" s="2" customFormat="1">
      <c r="A91" s="33"/>
      <c r="B91" s="34"/>
      <c r="C91" s="35"/>
      <c r="D91" s="209" t="s">
        <v>118</v>
      </c>
      <c r="E91" s="35"/>
      <c r="F91" s="210" t="s">
        <v>133</v>
      </c>
      <c r="G91" s="35"/>
      <c r="H91" s="35"/>
      <c r="I91" s="35"/>
      <c r="J91" s="35"/>
      <c r="K91" s="35"/>
      <c r="L91" s="39"/>
      <c r="M91" s="211"/>
      <c r="N91" s="212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118</v>
      </c>
      <c r="AU91" s="18" t="s">
        <v>78</v>
      </c>
    </row>
    <row r="92" s="13" customFormat="1">
      <c r="A92" s="13"/>
      <c r="B92" s="213"/>
      <c r="C92" s="214"/>
      <c r="D92" s="215" t="s">
        <v>126</v>
      </c>
      <c r="E92" s="216" t="s">
        <v>17</v>
      </c>
      <c r="F92" s="217" t="s">
        <v>155</v>
      </c>
      <c r="G92" s="214"/>
      <c r="H92" s="218">
        <v>11.699999999999999</v>
      </c>
      <c r="I92" s="214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3" t="s">
        <v>126</v>
      </c>
      <c r="AU92" s="223" t="s">
        <v>78</v>
      </c>
      <c r="AV92" s="13" t="s">
        <v>78</v>
      </c>
      <c r="AW92" s="13" t="s">
        <v>30</v>
      </c>
      <c r="AX92" s="13" t="s">
        <v>68</v>
      </c>
      <c r="AY92" s="223" t="s">
        <v>109</v>
      </c>
    </row>
    <row r="93" s="14" customFormat="1">
      <c r="A93" s="14"/>
      <c r="B93" s="224"/>
      <c r="C93" s="225"/>
      <c r="D93" s="215" t="s">
        <v>126</v>
      </c>
      <c r="E93" s="226" t="s">
        <v>17</v>
      </c>
      <c r="F93" s="227" t="s">
        <v>128</v>
      </c>
      <c r="G93" s="225"/>
      <c r="H93" s="228">
        <v>11.699999999999999</v>
      </c>
      <c r="I93" s="225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3" t="s">
        <v>126</v>
      </c>
      <c r="AU93" s="233" t="s">
        <v>78</v>
      </c>
      <c r="AV93" s="14" t="s">
        <v>116</v>
      </c>
      <c r="AW93" s="14" t="s">
        <v>30</v>
      </c>
      <c r="AX93" s="14" t="s">
        <v>76</v>
      </c>
      <c r="AY93" s="233" t="s">
        <v>109</v>
      </c>
    </row>
    <row r="94" s="2" customFormat="1" ht="16.5" customHeight="1">
      <c r="A94" s="33"/>
      <c r="B94" s="34"/>
      <c r="C94" s="197" t="s">
        <v>116</v>
      </c>
      <c r="D94" s="197" t="s">
        <v>111</v>
      </c>
      <c r="E94" s="198" t="s">
        <v>134</v>
      </c>
      <c r="F94" s="199" t="s">
        <v>135</v>
      </c>
      <c r="G94" s="200" t="s">
        <v>123</v>
      </c>
      <c r="H94" s="201">
        <v>62.399999999999999</v>
      </c>
      <c r="I94" s="202">
        <v>24.34</v>
      </c>
      <c r="J94" s="202">
        <f>ROUND(I94*H94,2)</f>
        <v>1518.8199999999999</v>
      </c>
      <c r="K94" s="199" t="s">
        <v>115</v>
      </c>
      <c r="L94" s="39"/>
      <c r="M94" s="203" t="s">
        <v>17</v>
      </c>
      <c r="N94" s="204" t="s">
        <v>39</v>
      </c>
      <c r="O94" s="205">
        <v>0.028000000000000001</v>
      </c>
      <c r="P94" s="205">
        <f>O94*H94</f>
        <v>1.7472000000000001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7" t="s">
        <v>116</v>
      </c>
      <c r="AT94" s="207" t="s">
        <v>111</v>
      </c>
      <c r="AU94" s="207" t="s">
        <v>78</v>
      </c>
      <c r="AY94" s="18" t="s">
        <v>109</v>
      </c>
      <c r="BE94" s="208">
        <f>IF(N94="základní",J94,0)</f>
        <v>1518.8199999999999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8" t="s">
        <v>76</v>
      </c>
      <c r="BK94" s="208">
        <f>ROUND(I94*H94,2)</f>
        <v>1518.8199999999999</v>
      </c>
      <c r="BL94" s="18" t="s">
        <v>116</v>
      </c>
      <c r="BM94" s="207" t="s">
        <v>136</v>
      </c>
    </row>
    <row r="95" s="2" customFormat="1">
      <c r="A95" s="33"/>
      <c r="B95" s="34"/>
      <c r="C95" s="35"/>
      <c r="D95" s="209" t="s">
        <v>118</v>
      </c>
      <c r="E95" s="35"/>
      <c r="F95" s="210" t="s">
        <v>137</v>
      </c>
      <c r="G95" s="35"/>
      <c r="H95" s="35"/>
      <c r="I95" s="35"/>
      <c r="J95" s="35"/>
      <c r="K95" s="35"/>
      <c r="L95" s="39"/>
      <c r="M95" s="211"/>
      <c r="N95" s="212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118</v>
      </c>
      <c r="AU95" s="18" t="s">
        <v>78</v>
      </c>
    </row>
    <row r="96" s="13" customFormat="1">
      <c r="A96" s="13"/>
      <c r="B96" s="213"/>
      <c r="C96" s="214"/>
      <c r="D96" s="215" t="s">
        <v>126</v>
      </c>
      <c r="E96" s="216" t="s">
        <v>17</v>
      </c>
      <c r="F96" s="217" t="s">
        <v>138</v>
      </c>
      <c r="G96" s="214"/>
      <c r="H96" s="218">
        <v>62.399999999999999</v>
      </c>
      <c r="I96" s="214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3" t="s">
        <v>126</v>
      </c>
      <c r="AU96" s="223" t="s">
        <v>78</v>
      </c>
      <c r="AV96" s="13" t="s">
        <v>78</v>
      </c>
      <c r="AW96" s="13" t="s">
        <v>30</v>
      </c>
      <c r="AX96" s="13" t="s">
        <v>68</v>
      </c>
      <c r="AY96" s="223" t="s">
        <v>109</v>
      </c>
    </row>
    <row r="97" s="14" customFormat="1">
      <c r="A97" s="14"/>
      <c r="B97" s="224"/>
      <c r="C97" s="225"/>
      <c r="D97" s="215" t="s">
        <v>126</v>
      </c>
      <c r="E97" s="226" t="s">
        <v>17</v>
      </c>
      <c r="F97" s="227" t="s">
        <v>128</v>
      </c>
      <c r="G97" s="225"/>
      <c r="H97" s="228">
        <v>62.399999999999999</v>
      </c>
      <c r="I97" s="225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3" t="s">
        <v>126</v>
      </c>
      <c r="AU97" s="233" t="s">
        <v>78</v>
      </c>
      <c r="AV97" s="14" t="s">
        <v>116</v>
      </c>
      <c r="AW97" s="14" t="s">
        <v>30</v>
      </c>
      <c r="AX97" s="14" t="s">
        <v>76</v>
      </c>
      <c r="AY97" s="233" t="s">
        <v>109</v>
      </c>
    </row>
    <row r="98" s="2" customFormat="1" ht="16.5" customHeight="1">
      <c r="A98" s="33"/>
      <c r="B98" s="34"/>
      <c r="C98" s="197" t="s">
        <v>139</v>
      </c>
      <c r="D98" s="197" t="s">
        <v>111</v>
      </c>
      <c r="E98" s="198" t="s">
        <v>140</v>
      </c>
      <c r="F98" s="199" t="s">
        <v>141</v>
      </c>
      <c r="G98" s="200" t="s">
        <v>142</v>
      </c>
      <c r="H98" s="201">
        <v>83</v>
      </c>
      <c r="I98" s="202">
        <v>1000</v>
      </c>
      <c r="J98" s="202">
        <f>ROUND(I98*H98,2)</f>
        <v>83000</v>
      </c>
      <c r="K98" s="199" t="s">
        <v>17</v>
      </c>
      <c r="L98" s="39"/>
      <c r="M98" s="203" t="s">
        <v>17</v>
      </c>
      <c r="N98" s="204" t="s">
        <v>39</v>
      </c>
      <c r="O98" s="205">
        <v>0</v>
      </c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7" t="s">
        <v>116</v>
      </c>
      <c r="AT98" s="207" t="s">
        <v>111</v>
      </c>
      <c r="AU98" s="207" t="s">
        <v>78</v>
      </c>
      <c r="AY98" s="18" t="s">
        <v>109</v>
      </c>
      <c r="BE98" s="208">
        <f>IF(N98="základní",J98,0)</f>
        <v>83000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8" t="s">
        <v>76</v>
      </c>
      <c r="BK98" s="208">
        <f>ROUND(I98*H98,2)</f>
        <v>83000</v>
      </c>
      <c r="BL98" s="18" t="s">
        <v>116</v>
      </c>
      <c r="BM98" s="207" t="s">
        <v>143</v>
      </c>
    </row>
    <row r="99" s="2" customFormat="1">
      <c r="A99" s="33"/>
      <c r="B99" s="34"/>
      <c r="C99" s="35"/>
      <c r="D99" s="215" t="s">
        <v>144</v>
      </c>
      <c r="E99" s="35"/>
      <c r="F99" s="234" t="s">
        <v>156</v>
      </c>
      <c r="G99" s="35"/>
      <c r="H99" s="35"/>
      <c r="I99" s="35"/>
      <c r="J99" s="35"/>
      <c r="K99" s="35"/>
      <c r="L99" s="39"/>
      <c r="M99" s="211"/>
      <c r="N99" s="212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144</v>
      </c>
      <c r="AU99" s="18" t="s">
        <v>78</v>
      </c>
    </row>
    <row r="100" s="13" customFormat="1">
      <c r="A100" s="13"/>
      <c r="B100" s="213"/>
      <c r="C100" s="214"/>
      <c r="D100" s="215" t="s">
        <v>126</v>
      </c>
      <c r="E100" s="216" t="s">
        <v>17</v>
      </c>
      <c r="F100" s="217" t="s">
        <v>146</v>
      </c>
      <c r="G100" s="214"/>
      <c r="H100" s="218">
        <v>47</v>
      </c>
      <c r="I100" s="214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126</v>
      </c>
      <c r="AU100" s="223" t="s">
        <v>78</v>
      </c>
      <c r="AV100" s="13" t="s">
        <v>78</v>
      </c>
      <c r="AW100" s="13" t="s">
        <v>30</v>
      </c>
      <c r="AX100" s="13" t="s">
        <v>68</v>
      </c>
      <c r="AY100" s="223" t="s">
        <v>109</v>
      </c>
    </row>
    <row r="101" s="13" customFormat="1">
      <c r="A101" s="13"/>
      <c r="B101" s="213"/>
      <c r="C101" s="214"/>
      <c r="D101" s="215" t="s">
        <v>126</v>
      </c>
      <c r="E101" s="216" t="s">
        <v>17</v>
      </c>
      <c r="F101" s="217" t="s">
        <v>147</v>
      </c>
      <c r="G101" s="214"/>
      <c r="H101" s="218">
        <v>36</v>
      </c>
      <c r="I101" s="214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3" t="s">
        <v>126</v>
      </c>
      <c r="AU101" s="223" t="s">
        <v>78</v>
      </c>
      <c r="AV101" s="13" t="s">
        <v>78</v>
      </c>
      <c r="AW101" s="13" t="s">
        <v>30</v>
      </c>
      <c r="AX101" s="13" t="s">
        <v>68</v>
      </c>
      <c r="AY101" s="223" t="s">
        <v>109</v>
      </c>
    </row>
    <row r="102" s="14" customFormat="1">
      <c r="A102" s="14"/>
      <c r="B102" s="224"/>
      <c r="C102" s="225"/>
      <c r="D102" s="215" t="s">
        <v>126</v>
      </c>
      <c r="E102" s="226" t="s">
        <v>17</v>
      </c>
      <c r="F102" s="227" t="s">
        <v>128</v>
      </c>
      <c r="G102" s="225"/>
      <c r="H102" s="228">
        <v>83</v>
      </c>
      <c r="I102" s="225"/>
      <c r="J102" s="225"/>
      <c r="K102" s="225"/>
      <c r="L102" s="229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126</v>
      </c>
      <c r="AU102" s="233" t="s">
        <v>78</v>
      </c>
      <c r="AV102" s="14" t="s">
        <v>116</v>
      </c>
      <c r="AW102" s="14" t="s">
        <v>30</v>
      </c>
      <c r="AX102" s="14" t="s">
        <v>76</v>
      </c>
      <c r="AY102" s="233" t="s">
        <v>109</v>
      </c>
    </row>
    <row r="103" s="2" customFormat="1" ht="6.96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9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sheet="1" autoFilter="0" formatColumns="0" formatRows="0" objects="1" scenarios="1" spinCount="100000" saltValue="vp+LNzbWNTrNIiQdf09j3Iqe0v7VJXhByIJUYWeHdShPDqWZ33XgG7cPNkHOJGaCJblkzqKCK/FHZ9oWYkBsGQ==" hashValue="P9abVWk7R5l/ynHR04OMLWccQL26BYY5CzcdhcAXURYEQ+5AtzVt/sTMCcS+oIs1/Q1l7k09qkMhn6izf6N/5w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84852321"/>
    <hyperlink ref="F87" r:id="rId2" display="https://podminky.urs.cz/item/CS_URS_2025_02/185804311"/>
    <hyperlink ref="F91" r:id="rId3" display="https://podminky.urs.cz/item/CS_URS_2025_02/185851121"/>
    <hyperlink ref="F95" r:id="rId4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5" customFormat="1" ht="45" customHeight="1">
      <c r="B3" s="242"/>
      <c r="C3" s="243" t="s">
        <v>157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158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159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160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161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162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163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164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165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166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167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75</v>
      </c>
      <c r="F18" s="249" t="s">
        <v>168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169</v>
      </c>
      <c r="F19" s="249" t="s">
        <v>170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171</v>
      </c>
      <c r="F20" s="249" t="s">
        <v>172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173</v>
      </c>
      <c r="F21" s="249" t="s">
        <v>174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175</v>
      </c>
      <c r="F22" s="249" t="s">
        <v>176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177</v>
      </c>
      <c r="F23" s="249" t="s">
        <v>178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179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180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181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182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183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184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185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186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187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95</v>
      </c>
      <c r="F36" s="249"/>
      <c r="G36" s="249" t="s">
        <v>188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189</v>
      </c>
      <c r="F37" s="249"/>
      <c r="G37" s="249" t="s">
        <v>190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49</v>
      </c>
      <c r="F38" s="249"/>
      <c r="G38" s="249" t="s">
        <v>191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50</v>
      </c>
      <c r="F39" s="249"/>
      <c r="G39" s="249" t="s">
        <v>192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96</v>
      </c>
      <c r="F40" s="249"/>
      <c r="G40" s="249" t="s">
        <v>193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97</v>
      </c>
      <c r="F41" s="249"/>
      <c r="G41" s="249" t="s">
        <v>194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195</v>
      </c>
      <c r="F42" s="249"/>
      <c r="G42" s="249" t="s">
        <v>196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197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198</v>
      </c>
      <c r="F44" s="249"/>
      <c r="G44" s="249" t="s">
        <v>199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99</v>
      </c>
      <c r="F45" s="249"/>
      <c r="G45" s="249" t="s">
        <v>200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201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202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203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204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205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206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207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208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209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210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211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212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213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214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215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216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217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218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219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220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221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222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223</v>
      </c>
      <c r="D76" s="267"/>
      <c r="E76" s="267"/>
      <c r="F76" s="267" t="s">
        <v>224</v>
      </c>
      <c r="G76" s="268"/>
      <c r="H76" s="267" t="s">
        <v>50</v>
      </c>
      <c r="I76" s="267" t="s">
        <v>53</v>
      </c>
      <c r="J76" s="267" t="s">
        <v>225</v>
      </c>
      <c r="K76" s="266"/>
    </row>
    <row r="77" s="1" customFormat="1" ht="17.25" customHeight="1">
      <c r="B77" s="264"/>
      <c r="C77" s="269" t="s">
        <v>226</v>
      </c>
      <c r="D77" s="269"/>
      <c r="E77" s="269"/>
      <c r="F77" s="270" t="s">
        <v>227</v>
      </c>
      <c r="G77" s="271"/>
      <c r="H77" s="269"/>
      <c r="I77" s="269"/>
      <c r="J77" s="269" t="s">
        <v>228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49</v>
      </c>
      <c r="D79" s="274"/>
      <c r="E79" s="274"/>
      <c r="F79" s="275" t="s">
        <v>229</v>
      </c>
      <c r="G79" s="276"/>
      <c r="H79" s="252" t="s">
        <v>230</v>
      </c>
      <c r="I79" s="252" t="s">
        <v>231</v>
      </c>
      <c r="J79" s="252">
        <v>20</v>
      </c>
      <c r="K79" s="266"/>
    </row>
    <row r="80" s="1" customFormat="1" ht="15" customHeight="1">
      <c r="B80" s="264"/>
      <c r="C80" s="252" t="s">
        <v>232</v>
      </c>
      <c r="D80" s="252"/>
      <c r="E80" s="252"/>
      <c r="F80" s="275" t="s">
        <v>229</v>
      </c>
      <c r="G80" s="276"/>
      <c r="H80" s="252" t="s">
        <v>233</v>
      </c>
      <c r="I80" s="252" t="s">
        <v>231</v>
      </c>
      <c r="J80" s="252">
        <v>120</v>
      </c>
      <c r="K80" s="266"/>
    </row>
    <row r="81" s="1" customFormat="1" ht="15" customHeight="1">
      <c r="B81" s="277"/>
      <c r="C81" s="252" t="s">
        <v>234</v>
      </c>
      <c r="D81" s="252"/>
      <c r="E81" s="252"/>
      <c r="F81" s="275" t="s">
        <v>235</v>
      </c>
      <c r="G81" s="276"/>
      <c r="H81" s="252" t="s">
        <v>236</v>
      </c>
      <c r="I81" s="252" t="s">
        <v>231</v>
      </c>
      <c r="J81" s="252">
        <v>50</v>
      </c>
      <c r="K81" s="266"/>
    </row>
    <row r="82" s="1" customFormat="1" ht="15" customHeight="1">
      <c r="B82" s="277"/>
      <c r="C82" s="252" t="s">
        <v>237</v>
      </c>
      <c r="D82" s="252"/>
      <c r="E82" s="252"/>
      <c r="F82" s="275" t="s">
        <v>229</v>
      </c>
      <c r="G82" s="276"/>
      <c r="H82" s="252" t="s">
        <v>238</v>
      </c>
      <c r="I82" s="252" t="s">
        <v>239</v>
      </c>
      <c r="J82" s="252"/>
      <c r="K82" s="266"/>
    </row>
    <row r="83" s="1" customFormat="1" ht="15" customHeight="1">
      <c r="B83" s="277"/>
      <c r="C83" s="278" t="s">
        <v>240</v>
      </c>
      <c r="D83" s="278"/>
      <c r="E83" s="278"/>
      <c r="F83" s="279" t="s">
        <v>235</v>
      </c>
      <c r="G83" s="278"/>
      <c r="H83" s="278" t="s">
        <v>241</v>
      </c>
      <c r="I83" s="278" t="s">
        <v>231</v>
      </c>
      <c r="J83" s="278">
        <v>15</v>
      </c>
      <c r="K83" s="266"/>
    </row>
    <row r="84" s="1" customFormat="1" ht="15" customHeight="1">
      <c r="B84" s="277"/>
      <c r="C84" s="278" t="s">
        <v>242</v>
      </c>
      <c r="D84" s="278"/>
      <c r="E84" s="278"/>
      <c r="F84" s="279" t="s">
        <v>235</v>
      </c>
      <c r="G84" s="278"/>
      <c r="H84" s="278" t="s">
        <v>243</v>
      </c>
      <c r="I84" s="278" t="s">
        <v>231</v>
      </c>
      <c r="J84" s="278">
        <v>15</v>
      </c>
      <c r="K84" s="266"/>
    </row>
    <row r="85" s="1" customFormat="1" ht="15" customHeight="1">
      <c r="B85" s="277"/>
      <c r="C85" s="278" t="s">
        <v>244</v>
      </c>
      <c r="D85" s="278"/>
      <c r="E85" s="278"/>
      <c r="F85" s="279" t="s">
        <v>235</v>
      </c>
      <c r="G85" s="278"/>
      <c r="H85" s="278" t="s">
        <v>245</v>
      </c>
      <c r="I85" s="278" t="s">
        <v>231</v>
      </c>
      <c r="J85" s="278">
        <v>20</v>
      </c>
      <c r="K85" s="266"/>
    </row>
    <row r="86" s="1" customFormat="1" ht="15" customHeight="1">
      <c r="B86" s="277"/>
      <c r="C86" s="278" t="s">
        <v>246</v>
      </c>
      <c r="D86" s="278"/>
      <c r="E86" s="278"/>
      <c r="F86" s="279" t="s">
        <v>235</v>
      </c>
      <c r="G86" s="278"/>
      <c r="H86" s="278" t="s">
        <v>247</v>
      </c>
      <c r="I86" s="278" t="s">
        <v>231</v>
      </c>
      <c r="J86" s="278">
        <v>20</v>
      </c>
      <c r="K86" s="266"/>
    </row>
    <row r="87" s="1" customFormat="1" ht="15" customHeight="1">
      <c r="B87" s="277"/>
      <c r="C87" s="252" t="s">
        <v>248</v>
      </c>
      <c r="D87" s="252"/>
      <c r="E87" s="252"/>
      <c r="F87" s="275" t="s">
        <v>235</v>
      </c>
      <c r="G87" s="276"/>
      <c r="H87" s="252" t="s">
        <v>249</v>
      </c>
      <c r="I87" s="252" t="s">
        <v>231</v>
      </c>
      <c r="J87" s="252">
        <v>50</v>
      </c>
      <c r="K87" s="266"/>
    </row>
    <row r="88" s="1" customFormat="1" ht="15" customHeight="1">
      <c r="B88" s="277"/>
      <c r="C88" s="252" t="s">
        <v>250</v>
      </c>
      <c r="D88" s="252"/>
      <c r="E88" s="252"/>
      <c r="F88" s="275" t="s">
        <v>235</v>
      </c>
      <c r="G88" s="276"/>
      <c r="H88" s="252" t="s">
        <v>251</v>
      </c>
      <c r="I88" s="252" t="s">
        <v>231</v>
      </c>
      <c r="J88" s="252">
        <v>20</v>
      </c>
      <c r="K88" s="266"/>
    </row>
    <row r="89" s="1" customFormat="1" ht="15" customHeight="1">
      <c r="B89" s="277"/>
      <c r="C89" s="252" t="s">
        <v>252</v>
      </c>
      <c r="D89" s="252"/>
      <c r="E89" s="252"/>
      <c r="F89" s="275" t="s">
        <v>235</v>
      </c>
      <c r="G89" s="276"/>
      <c r="H89" s="252" t="s">
        <v>253</v>
      </c>
      <c r="I89" s="252" t="s">
        <v>231</v>
      </c>
      <c r="J89" s="252">
        <v>20</v>
      </c>
      <c r="K89" s="266"/>
    </row>
    <row r="90" s="1" customFormat="1" ht="15" customHeight="1">
      <c r="B90" s="277"/>
      <c r="C90" s="252" t="s">
        <v>254</v>
      </c>
      <c r="D90" s="252"/>
      <c r="E90" s="252"/>
      <c r="F90" s="275" t="s">
        <v>235</v>
      </c>
      <c r="G90" s="276"/>
      <c r="H90" s="252" t="s">
        <v>255</v>
      </c>
      <c r="I90" s="252" t="s">
        <v>231</v>
      </c>
      <c r="J90" s="252">
        <v>50</v>
      </c>
      <c r="K90" s="266"/>
    </row>
    <row r="91" s="1" customFormat="1" ht="15" customHeight="1">
      <c r="B91" s="277"/>
      <c r="C91" s="252" t="s">
        <v>256</v>
      </c>
      <c r="D91" s="252"/>
      <c r="E91" s="252"/>
      <c r="F91" s="275" t="s">
        <v>235</v>
      </c>
      <c r="G91" s="276"/>
      <c r="H91" s="252" t="s">
        <v>256</v>
      </c>
      <c r="I91" s="252" t="s">
        <v>231</v>
      </c>
      <c r="J91" s="252">
        <v>50</v>
      </c>
      <c r="K91" s="266"/>
    </row>
    <row r="92" s="1" customFormat="1" ht="15" customHeight="1">
      <c r="B92" s="277"/>
      <c r="C92" s="252" t="s">
        <v>257</v>
      </c>
      <c r="D92" s="252"/>
      <c r="E92" s="252"/>
      <c r="F92" s="275" t="s">
        <v>235</v>
      </c>
      <c r="G92" s="276"/>
      <c r="H92" s="252" t="s">
        <v>258</v>
      </c>
      <c r="I92" s="252" t="s">
        <v>231</v>
      </c>
      <c r="J92" s="252">
        <v>255</v>
      </c>
      <c r="K92" s="266"/>
    </row>
    <row r="93" s="1" customFormat="1" ht="15" customHeight="1">
      <c r="B93" s="277"/>
      <c r="C93" s="252" t="s">
        <v>259</v>
      </c>
      <c r="D93" s="252"/>
      <c r="E93" s="252"/>
      <c r="F93" s="275" t="s">
        <v>229</v>
      </c>
      <c r="G93" s="276"/>
      <c r="H93" s="252" t="s">
        <v>260</v>
      </c>
      <c r="I93" s="252" t="s">
        <v>261</v>
      </c>
      <c r="J93" s="252"/>
      <c r="K93" s="266"/>
    </row>
    <row r="94" s="1" customFormat="1" ht="15" customHeight="1">
      <c r="B94" s="277"/>
      <c r="C94" s="252" t="s">
        <v>262</v>
      </c>
      <c r="D94" s="252"/>
      <c r="E94" s="252"/>
      <c r="F94" s="275" t="s">
        <v>229</v>
      </c>
      <c r="G94" s="276"/>
      <c r="H94" s="252" t="s">
        <v>263</v>
      </c>
      <c r="I94" s="252" t="s">
        <v>264</v>
      </c>
      <c r="J94" s="252"/>
      <c r="K94" s="266"/>
    </row>
    <row r="95" s="1" customFormat="1" ht="15" customHeight="1">
      <c r="B95" s="277"/>
      <c r="C95" s="252" t="s">
        <v>265</v>
      </c>
      <c r="D95" s="252"/>
      <c r="E95" s="252"/>
      <c r="F95" s="275" t="s">
        <v>229</v>
      </c>
      <c r="G95" s="276"/>
      <c r="H95" s="252" t="s">
        <v>265</v>
      </c>
      <c r="I95" s="252" t="s">
        <v>264</v>
      </c>
      <c r="J95" s="252"/>
      <c r="K95" s="266"/>
    </row>
    <row r="96" s="1" customFormat="1" ht="15" customHeight="1">
      <c r="B96" s="277"/>
      <c r="C96" s="252" t="s">
        <v>34</v>
      </c>
      <c r="D96" s="252"/>
      <c r="E96" s="252"/>
      <c r="F96" s="275" t="s">
        <v>229</v>
      </c>
      <c r="G96" s="276"/>
      <c r="H96" s="252" t="s">
        <v>266</v>
      </c>
      <c r="I96" s="252" t="s">
        <v>264</v>
      </c>
      <c r="J96" s="252"/>
      <c r="K96" s="266"/>
    </row>
    <row r="97" s="1" customFormat="1" ht="15" customHeight="1">
      <c r="B97" s="277"/>
      <c r="C97" s="252" t="s">
        <v>44</v>
      </c>
      <c r="D97" s="252"/>
      <c r="E97" s="252"/>
      <c r="F97" s="275" t="s">
        <v>229</v>
      </c>
      <c r="G97" s="276"/>
      <c r="H97" s="252" t="s">
        <v>267</v>
      </c>
      <c r="I97" s="252" t="s">
        <v>264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268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223</v>
      </c>
      <c r="D103" s="267"/>
      <c r="E103" s="267"/>
      <c r="F103" s="267" t="s">
        <v>224</v>
      </c>
      <c r="G103" s="268"/>
      <c r="H103" s="267" t="s">
        <v>50</v>
      </c>
      <c r="I103" s="267" t="s">
        <v>53</v>
      </c>
      <c r="J103" s="267" t="s">
        <v>225</v>
      </c>
      <c r="K103" s="266"/>
    </row>
    <row r="104" s="1" customFormat="1" ht="17.25" customHeight="1">
      <c r="B104" s="264"/>
      <c r="C104" s="269" t="s">
        <v>226</v>
      </c>
      <c r="D104" s="269"/>
      <c r="E104" s="269"/>
      <c r="F104" s="270" t="s">
        <v>227</v>
      </c>
      <c r="G104" s="271"/>
      <c r="H104" s="269"/>
      <c r="I104" s="269"/>
      <c r="J104" s="269" t="s">
        <v>228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49</v>
      </c>
      <c r="D106" s="274"/>
      <c r="E106" s="274"/>
      <c r="F106" s="275" t="s">
        <v>229</v>
      </c>
      <c r="G106" s="252"/>
      <c r="H106" s="252" t="s">
        <v>269</v>
      </c>
      <c r="I106" s="252" t="s">
        <v>231</v>
      </c>
      <c r="J106" s="252">
        <v>20</v>
      </c>
      <c r="K106" s="266"/>
    </row>
    <row r="107" s="1" customFormat="1" ht="15" customHeight="1">
      <c r="B107" s="264"/>
      <c r="C107" s="252" t="s">
        <v>232</v>
      </c>
      <c r="D107" s="252"/>
      <c r="E107" s="252"/>
      <c r="F107" s="275" t="s">
        <v>229</v>
      </c>
      <c r="G107" s="252"/>
      <c r="H107" s="252" t="s">
        <v>269</v>
      </c>
      <c r="I107" s="252" t="s">
        <v>231</v>
      </c>
      <c r="J107" s="252">
        <v>120</v>
      </c>
      <c r="K107" s="266"/>
    </row>
    <row r="108" s="1" customFormat="1" ht="15" customHeight="1">
      <c r="B108" s="277"/>
      <c r="C108" s="252" t="s">
        <v>234</v>
      </c>
      <c r="D108" s="252"/>
      <c r="E108" s="252"/>
      <c r="F108" s="275" t="s">
        <v>235</v>
      </c>
      <c r="G108" s="252"/>
      <c r="H108" s="252" t="s">
        <v>269</v>
      </c>
      <c r="I108" s="252" t="s">
        <v>231</v>
      </c>
      <c r="J108" s="252">
        <v>50</v>
      </c>
      <c r="K108" s="266"/>
    </row>
    <row r="109" s="1" customFormat="1" ht="15" customHeight="1">
      <c r="B109" s="277"/>
      <c r="C109" s="252" t="s">
        <v>237</v>
      </c>
      <c r="D109" s="252"/>
      <c r="E109" s="252"/>
      <c r="F109" s="275" t="s">
        <v>229</v>
      </c>
      <c r="G109" s="252"/>
      <c r="H109" s="252" t="s">
        <v>269</v>
      </c>
      <c r="I109" s="252" t="s">
        <v>239</v>
      </c>
      <c r="J109" s="252"/>
      <c r="K109" s="266"/>
    </row>
    <row r="110" s="1" customFormat="1" ht="15" customHeight="1">
      <c r="B110" s="277"/>
      <c r="C110" s="252" t="s">
        <v>248</v>
      </c>
      <c r="D110" s="252"/>
      <c r="E110" s="252"/>
      <c r="F110" s="275" t="s">
        <v>235</v>
      </c>
      <c r="G110" s="252"/>
      <c r="H110" s="252" t="s">
        <v>269</v>
      </c>
      <c r="I110" s="252" t="s">
        <v>231</v>
      </c>
      <c r="J110" s="252">
        <v>50</v>
      </c>
      <c r="K110" s="266"/>
    </row>
    <row r="111" s="1" customFormat="1" ht="15" customHeight="1">
      <c r="B111" s="277"/>
      <c r="C111" s="252" t="s">
        <v>256</v>
      </c>
      <c r="D111" s="252"/>
      <c r="E111" s="252"/>
      <c r="F111" s="275" t="s">
        <v>235</v>
      </c>
      <c r="G111" s="252"/>
      <c r="H111" s="252" t="s">
        <v>269</v>
      </c>
      <c r="I111" s="252" t="s">
        <v>231</v>
      </c>
      <c r="J111" s="252">
        <v>50</v>
      </c>
      <c r="K111" s="266"/>
    </row>
    <row r="112" s="1" customFormat="1" ht="15" customHeight="1">
      <c r="B112" s="277"/>
      <c r="C112" s="252" t="s">
        <v>254</v>
      </c>
      <c r="D112" s="252"/>
      <c r="E112" s="252"/>
      <c r="F112" s="275" t="s">
        <v>235</v>
      </c>
      <c r="G112" s="252"/>
      <c r="H112" s="252" t="s">
        <v>269</v>
      </c>
      <c r="I112" s="252" t="s">
        <v>231</v>
      </c>
      <c r="J112" s="252">
        <v>50</v>
      </c>
      <c r="K112" s="266"/>
    </row>
    <row r="113" s="1" customFormat="1" ht="15" customHeight="1">
      <c r="B113" s="277"/>
      <c r="C113" s="252" t="s">
        <v>49</v>
      </c>
      <c r="D113" s="252"/>
      <c r="E113" s="252"/>
      <c r="F113" s="275" t="s">
        <v>229</v>
      </c>
      <c r="G113" s="252"/>
      <c r="H113" s="252" t="s">
        <v>270</v>
      </c>
      <c r="I113" s="252" t="s">
        <v>231</v>
      </c>
      <c r="J113" s="252">
        <v>20</v>
      </c>
      <c r="K113" s="266"/>
    </row>
    <row r="114" s="1" customFormat="1" ht="15" customHeight="1">
      <c r="B114" s="277"/>
      <c r="C114" s="252" t="s">
        <v>271</v>
      </c>
      <c r="D114" s="252"/>
      <c r="E114" s="252"/>
      <c r="F114" s="275" t="s">
        <v>229</v>
      </c>
      <c r="G114" s="252"/>
      <c r="H114" s="252" t="s">
        <v>272</v>
      </c>
      <c r="I114" s="252" t="s">
        <v>231</v>
      </c>
      <c r="J114" s="252">
        <v>120</v>
      </c>
      <c r="K114" s="266"/>
    </row>
    <row r="115" s="1" customFormat="1" ht="15" customHeight="1">
      <c r="B115" s="277"/>
      <c r="C115" s="252" t="s">
        <v>34</v>
      </c>
      <c r="D115" s="252"/>
      <c r="E115" s="252"/>
      <c r="F115" s="275" t="s">
        <v>229</v>
      </c>
      <c r="G115" s="252"/>
      <c r="H115" s="252" t="s">
        <v>273</v>
      </c>
      <c r="I115" s="252" t="s">
        <v>264</v>
      </c>
      <c r="J115" s="252"/>
      <c r="K115" s="266"/>
    </row>
    <row r="116" s="1" customFormat="1" ht="15" customHeight="1">
      <c r="B116" s="277"/>
      <c r="C116" s="252" t="s">
        <v>44</v>
      </c>
      <c r="D116" s="252"/>
      <c r="E116" s="252"/>
      <c r="F116" s="275" t="s">
        <v>229</v>
      </c>
      <c r="G116" s="252"/>
      <c r="H116" s="252" t="s">
        <v>274</v>
      </c>
      <c r="I116" s="252" t="s">
        <v>264</v>
      </c>
      <c r="J116" s="252"/>
      <c r="K116" s="266"/>
    </row>
    <row r="117" s="1" customFormat="1" ht="15" customHeight="1">
      <c r="B117" s="277"/>
      <c r="C117" s="252" t="s">
        <v>53</v>
      </c>
      <c r="D117" s="252"/>
      <c r="E117" s="252"/>
      <c r="F117" s="275" t="s">
        <v>229</v>
      </c>
      <c r="G117" s="252"/>
      <c r="H117" s="252" t="s">
        <v>275</v>
      </c>
      <c r="I117" s="252" t="s">
        <v>276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277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223</v>
      </c>
      <c r="D123" s="267"/>
      <c r="E123" s="267"/>
      <c r="F123" s="267" t="s">
        <v>224</v>
      </c>
      <c r="G123" s="268"/>
      <c r="H123" s="267" t="s">
        <v>50</v>
      </c>
      <c r="I123" s="267" t="s">
        <v>53</v>
      </c>
      <c r="J123" s="267" t="s">
        <v>225</v>
      </c>
      <c r="K123" s="296"/>
    </row>
    <row r="124" s="1" customFormat="1" ht="17.25" customHeight="1">
      <c r="B124" s="295"/>
      <c r="C124" s="269" t="s">
        <v>226</v>
      </c>
      <c r="D124" s="269"/>
      <c r="E124" s="269"/>
      <c r="F124" s="270" t="s">
        <v>227</v>
      </c>
      <c r="G124" s="271"/>
      <c r="H124" s="269"/>
      <c r="I124" s="269"/>
      <c r="J124" s="269" t="s">
        <v>228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232</v>
      </c>
      <c r="D126" s="274"/>
      <c r="E126" s="274"/>
      <c r="F126" s="275" t="s">
        <v>229</v>
      </c>
      <c r="G126" s="252"/>
      <c r="H126" s="252" t="s">
        <v>269</v>
      </c>
      <c r="I126" s="252" t="s">
        <v>231</v>
      </c>
      <c r="J126" s="252">
        <v>120</v>
      </c>
      <c r="K126" s="300"/>
    </row>
    <row r="127" s="1" customFormat="1" ht="15" customHeight="1">
      <c r="B127" s="297"/>
      <c r="C127" s="252" t="s">
        <v>278</v>
      </c>
      <c r="D127" s="252"/>
      <c r="E127" s="252"/>
      <c r="F127" s="275" t="s">
        <v>229</v>
      </c>
      <c r="G127" s="252"/>
      <c r="H127" s="252" t="s">
        <v>279</v>
      </c>
      <c r="I127" s="252" t="s">
        <v>231</v>
      </c>
      <c r="J127" s="252" t="s">
        <v>280</v>
      </c>
      <c r="K127" s="300"/>
    </row>
    <row r="128" s="1" customFormat="1" ht="15" customHeight="1">
      <c r="B128" s="297"/>
      <c r="C128" s="252" t="s">
        <v>177</v>
      </c>
      <c r="D128" s="252"/>
      <c r="E128" s="252"/>
      <c r="F128" s="275" t="s">
        <v>229</v>
      </c>
      <c r="G128" s="252"/>
      <c r="H128" s="252" t="s">
        <v>281</v>
      </c>
      <c r="I128" s="252" t="s">
        <v>231</v>
      </c>
      <c r="J128" s="252" t="s">
        <v>280</v>
      </c>
      <c r="K128" s="300"/>
    </row>
    <row r="129" s="1" customFormat="1" ht="15" customHeight="1">
      <c r="B129" s="297"/>
      <c r="C129" s="252" t="s">
        <v>240</v>
      </c>
      <c r="D129" s="252"/>
      <c r="E129" s="252"/>
      <c r="F129" s="275" t="s">
        <v>235</v>
      </c>
      <c r="G129" s="252"/>
      <c r="H129" s="252" t="s">
        <v>241</v>
      </c>
      <c r="I129" s="252" t="s">
        <v>231</v>
      </c>
      <c r="J129" s="252">
        <v>15</v>
      </c>
      <c r="K129" s="300"/>
    </row>
    <row r="130" s="1" customFormat="1" ht="15" customHeight="1">
      <c r="B130" s="297"/>
      <c r="C130" s="278" t="s">
        <v>242</v>
      </c>
      <c r="D130" s="278"/>
      <c r="E130" s="278"/>
      <c r="F130" s="279" t="s">
        <v>235</v>
      </c>
      <c r="G130" s="278"/>
      <c r="H130" s="278" t="s">
        <v>243</v>
      </c>
      <c r="I130" s="278" t="s">
        <v>231</v>
      </c>
      <c r="J130" s="278">
        <v>15</v>
      </c>
      <c r="K130" s="300"/>
    </row>
    <row r="131" s="1" customFormat="1" ht="15" customHeight="1">
      <c r="B131" s="297"/>
      <c r="C131" s="278" t="s">
        <v>244</v>
      </c>
      <c r="D131" s="278"/>
      <c r="E131" s="278"/>
      <c r="F131" s="279" t="s">
        <v>235</v>
      </c>
      <c r="G131" s="278"/>
      <c r="H131" s="278" t="s">
        <v>245</v>
      </c>
      <c r="I131" s="278" t="s">
        <v>231</v>
      </c>
      <c r="J131" s="278">
        <v>20</v>
      </c>
      <c r="K131" s="300"/>
    </row>
    <row r="132" s="1" customFormat="1" ht="15" customHeight="1">
      <c r="B132" s="297"/>
      <c r="C132" s="278" t="s">
        <v>246</v>
      </c>
      <c r="D132" s="278"/>
      <c r="E132" s="278"/>
      <c r="F132" s="279" t="s">
        <v>235</v>
      </c>
      <c r="G132" s="278"/>
      <c r="H132" s="278" t="s">
        <v>247</v>
      </c>
      <c r="I132" s="278" t="s">
        <v>231</v>
      </c>
      <c r="J132" s="278">
        <v>20</v>
      </c>
      <c r="K132" s="300"/>
    </row>
    <row r="133" s="1" customFormat="1" ht="15" customHeight="1">
      <c r="B133" s="297"/>
      <c r="C133" s="252" t="s">
        <v>234</v>
      </c>
      <c r="D133" s="252"/>
      <c r="E133" s="252"/>
      <c r="F133" s="275" t="s">
        <v>235</v>
      </c>
      <c r="G133" s="252"/>
      <c r="H133" s="252" t="s">
        <v>269</v>
      </c>
      <c r="I133" s="252" t="s">
        <v>231</v>
      </c>
      <c r="J133" s="252">
        <v>50</v>
      </c>
      <c r="K133" s="300"/>
    </row>
    <row r="134" s="1" customFormat="1" ht="15" customHeight="1">
      <c r="B134" s="297"/>
      <c r="C134" s="252" t="s">
        <v>248</v>
      </c>
      <c r="D134" s="252"/>
      <c r="E134" s="252"/>
      <c r="F134" s="275" t="s">
        <v>235</v>
      </c>
      <c r="G134" s="252"/>
      <c r="H134" s="252" t="s">
        <v>269</v>
      </c>
      <c r="I134" s="252" t="s">
        <v>231</v>
      </c>
      <c r="J134" s="252">
        <v>50</v>
      </c>
      <c r="K134" s="300"/>
    </row>
    <row r="135" s="1" customFormat="1" ht="15" customHeight="1">
      <c r="B135" s="297"/>
      <c r="C135" s="252" t="s">
        <v>254</v>
      </c>
      <c r="D135" s="252"/>
      <c r="E135" s="252"/>
      <c r="F135" s="275" t="s">
        <v>235</v>
      </c>
      <c r="G135" s="252"/>
      <c r="H135" s="252" t="s">
        <v>269</v>
      </c>
      <c r="I135" s="252" t="s">
        <v>231</v>
      </c>
      <c r="J135" s="252">
        <v>50</v>
      </c>
      <c r="K135" s="300"/>
    </row>
    <row r="136" s="1" customFormat="1" ht="15" customHeight="1">
      <c r="B136" s="297"/>
      <c r="C136" s="252" t="s">
        <v>256</v>
      </c>
      <c r="D136" s="252"/>
      <c r="E136" s="252"/>
      <c r="F136" s="275" t="s">
        <v>235</v>
      </c>
      <c r="G136" s="252"/>
      <c r="H136" s="252" t="s">
        <v>269</v>
      </c>
      <c r="I136" s="252" t="s">
        <v>231</v>
      </c>
      <c r="J136" s="252">
        <v>50</v>
      </c>
      <c r="K136" s="300"/>
    </row>
    <row r="137" s="1" customFormat="1" ht="15" customHeight="1">
      <c r="B137" s="297"/>
      <c r="C137" s="252" t="s">
        <v>257</v>
      </c>
      <c r="D137" s="252"/>
      <c r="E137" s="252"/>
      <c r="F137" s="275" t="s">
        <v>235</v>
      </c>
      <c r="G137" s="252"/>
      <c r="H137" s="252" t="s">
        <v>282</v>
      </c>
      <c r="I137" s="252" t="s">
        <v>231</v>
      </c>
      <c r="J137" s="252">
        <v>255</v>
      </c>
      <c r="K137" s="300"/>
    </row>
    <row r="138" s="1" customFormat="1" ht="15" customHeight="1">
      <c r="B138" s="297"/>
      <c r="C138" s="252" t="s">
        <v>259</v>
      </c>
      <c r="D138" s="252"/>
      <c r="E138" s="252"/>
      <c r="F138" s="275" t="s">
        <v>229</v>
      </c>
      <c r="G138" s="252"/>
      <c r="H138" s="252" t="s">
        <v>283</v>
      </c>
      <c r="I138" s="252" t="s">
        <v>261</v>
      </c>
      <c r="J138" s="252"/>
      <c r="K138" s="300"/>
    </row>
    <row r="139" s="1" customFormat="1" ht="15" customHeight="1">
      <c r="B139" s="297"/>
      <c r="C139" s="252" t="s">
        <v>262</v>
      </c>
      <c r="D139" s="252"/>
      <c r="E139" s="252"/>
      <c r="F139" s="275" t="s">
        <v>229</v>
      </c>
      <c r="G139" s="252"/>
      <c r="H139" s="252" t="s">
        <v>284</v>
      </c>
      <c r="I139" s="252" t="s">
        <v>264</v>
      </c>
      <c r="J139" s="252"/>
      <c r="K139" s="300"/>
    </row>
    <row r="140" s="1" customFormat="1" ht="15" customHeight="1">
      <c r="B140" s="297"/>
      <c r="C140" s="252" t="s">
        <v>265</v>
      </c>
      <c r="D140" s="252"/>
      <c r="E140" s="252"/>
      <c r="F140" s="275" t="s">
        <v>229</v>
      </c>
      <c r="G140" s="252"/>
      <c r="H140" s="252" t="s">
        <v>265</v>
      </c>
      <c r="I140" s="252" t="s">
        <v>264</v>
      </c>
      <c r="J140" s="252"/>
      <c r="K140" s="300"/>
    </row>
    <row r="141" s="1" customFormat="1" ht="15" customHeight="1">
      <c r="B141" s="297"/>
      <c r="C141" s="252" t="s">
        <v>34</v>
      </c>
      <c r="D141" s="252"/>
      <c r="E141" s="252"/>
      <c r="F141" s="275" t="s">
        <v>229</v>
      </c>
      <c r="G141" s="252"/>
      <c r="H141" s="252" t="s">
        <v>285</v>
      </c>
      <c r="I141" s="252" t="s">
        <v>264</v>
      </c>
      <c r="J141" s="252"/>
      <c r="K141" s="300"/>
    </row>
    <row r="142" s="1" customFormat="1" ht="15" customHeight="1">
      <c r="B142" s="297"/>
      <c r="C142" s="252" t="s">
        <v>286</v>
      </c>
      <c r="D142" s="252"/>
      <c r="E142" s="252"/>
      <c r="F142" s="275" t="s">
        <v>229</v>
      </c>
      <c r="G142" s="252"/>
      <c r="H142" s="252" t="s">
        <v>287</v>
      </c>
      <c r="I142" s="252" t="s">
        <v>264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288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223</v>
      </c>
      <c r="D148" s="267"/>
      <c r="E148" s="267"/>
      <c r="F148" s="267" t="s">
        <v>224</v>
      </c>
      <c r="G148" s="268"/>
      <c r="H148" s="267" t="s">
        <v>50</v>
      </c>
      <c r="I148" s="267" t="s">
        <v>53</v>
      </c>
      <c r="J148" s="267" t="s">
        <v>225</v>
      </c>
      <c r="K148" s="266"/>
    </row>
    <row r="149" s="1" customFormat="1" ht="17.25" customHeight="1">
      <c r="B149" s="264"/>
      <c r="C149" s="269" t="s">
        <v>226</v>
      </c>
      <c r="D149" s="269"/>
      <c r="E149" s="269"/>
      <c r="F149" s="270" t="s">
        <v>227</v>
      </c>
      <c r="G149" s="271"/>
      <c r="H149" s="269"/>
      <c r="I149" s="269"/>
      <c r="J149" s="269" t="s">
        <v>228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232</v>
      </c>
      <c r="D151" s="252"/>
      <c r="E151" s="252"/>
      <c r="F151" s="305" t="s">
        <v>229</v>
      </c>
      <c r="G151" s="252"/>
      <c r="H151" s="304" t="s">
        <v>269</v>
      </c>
      <c r="I151" s="304" t="s">
        <v>231</v>
      </c>
      <c r="J151" s="304">
        <v>120</v>
      </c>
      <c r="K151" s="300"/>
    </row>
    <row r="152" s="1" customFormat="1" ht="15" customHeight="1">
      <c r="B152" s="277"/>
      <c r="C152" s="304" t="s">
        <v>278</v>
      </c>
      <c r="D152" s="252"/>
      <c r="E152" s="252"/>
      <c r="F152" s="305" t="s">
        <v>229</v>
      </c>
      <c r="G152" s="252"/>
      <c r="H152" s="304" t="s">
        <v>289</v>
      </c>
      <c r="I152" s="304" t="s">
        <v>231</v>
      </c>
      <c r="J152" s="304" t="s">
        <v>280</v>
      </c>
      <c r="K152" s="300"/>
    </row>
    <row r="153" s="1" customFormat="1" ht="15" customHeight="1">
      <c r="B153" s="277"/>
      <c r="C153" s="304" t="s">
        <v>177</v>
      </c>
      <c r="D153" s="252"/>
      <c r="E153" s="252"/>
      <c r="F153" s="305" t="s">
        <v>229</v>
      </c>
      <c r="G153" s="252"/>
      <c r="H153" s="304" t="s">
        <v>290</v>
      </c>
      <c r="I153" s="304" t="s">
        <v>231</v>
      </c>
      <c r="J153" s="304" t="s">
        <v>280</v>
      </c>
      <c r="K153" s="300"/>
    </row>
    <row r="154" s="1" customFormat="1" ht="15" customHeight="1">
      <c r="B154" s="277"/>
      <c r="C154" s="304" t="s">
        <v>234</v>
      </c>
      <c r="D154" s="252"/>
      <c r="E154" s="252"/>
      <c r="F154" s="305" t="s">
        <v>235</v>
      </c>
      <c r="G154" s="252"/>
      <c r="H154" s="304" t="s">
        <v>269</v>
      </c>
      <c r="I154" s="304" t="s">
        <v>231</v>
      </c>
      <c r="J154" s="304">
        <v>50</v>
      </c>
      <c r="K154" s="300"/>
    </row>
    <row r="155" s="1" customFormat="1" ht="15" customHeight="1">
      <c r="B155" s="277"/>
      <c r="C155" s="304" t="s">
        <v>237</v>
      </c>
      <c r="D155" s="252"/>
      <c r="E155" s="252"/>
      <c r="F155" s="305" t="s">
        <v>229</v>
      </c>
      <c r="G155" s="252"/>
      <c r="H155" s="304" t="s">
        <v>269</v>
      </c>
      <c r="I155" s="304" t="s">
        <v>239</v>
      </c>
      <c r="J155" s="304"/>
      <c r="K155" s="300"/>
    </row>
    <row r="156" s="1" customFormat="1" ht="15" customHeight="1">
      <c r="B156" s="277"/>
      <c r="C156" s="304" t="s">
        <v>248</v>
      </c>
      <c r="D156" s="252"/>
      <c r="E156" s="252"/>
      <c r="F156" s="305" t="s">
        <v>235</v>
      </c>
      <c r="G156" s="252"/>
      <c r="H156" s="304" t="s">
        <v>269</v>
      </c>
      <c r="I156" s="304" t="s">
        <v>231</v>
      </c>
      <c r="J156" s="304">
        <v>50</v>
      </c>
      <c r="K156" s="300"/>
    </row>
    <row r="157" s="1" customFormat="1" ht="15" customHeight="1">
      <c r="B157" s="277"/>
      <c r="C157" s="304" t="s">
        <v>256</v>
      </c>
      <c r="D157" s="252"/>
      <c r="E157" s="252"/>
      <c r="F157" s="305" t="s">
        <v>235</v>
      </c>
      <c r="G157" s="252"/>
      <c r="H157" s="304" t="s">
        <v>269</v>
      </c>
      <c r="I157" s="304" t="s">
        <v>231</v>
      </c>
      <c r="J157" s="304">
        <v>50</v>
      </c>
      <c r="K157" s="300"/>
    </row>
    <row r="158" s="1" customFormat="1" ht="15" customHeight="1">
      <c r="B158" s="277"/>
      <c r="C158" s="304" t="s">
        <v>254</v>
      </c>
      <c r="D158" s="252"/>
      <c r="E158" s="252"/>
      <c r="F158" s="305" t="s">
        <v>235</v>
      </c>
      <c r="G158" s="252"/>
      <c r="H158" s="304" t="s">
        <v>269</v>
      </c>
      <c r="I158" s="304" t="s">
        <v>231</v>
      </c>
      <c r="J158" s="304">
        <v>50</v>
      </c>
      <c r="K158" s="300"/>
    </row>
    <row r="159" s="1" customFormat="1" ht="15" customHeight="1">
      <c r="B159" s="277"/>
      <c r="C159" s="304" t="s">
        <v>89</v>
      </c>
      <c r="D159" s="252"/>
      <c r="E159" s="252"/>
      <c r="F159" s="305" t="s">
        <v>229</v>
      </c>
      <c r="G159" s="252"/>
      <c r="H159" s="304" t="s">
        <v>291</v>
      </c>
      <c r="I159" s="304" t="s">
        <v>231</v>
      </c>
      <c r="J159" s="304" t="s">
        <v>292</v>
      </c>
      <c r="K159" s="300"/>
    </row>
    <row r="160" s="1" customFormat="1" ht="15" customHeight="1">
      <c r="B160" s="277"/>
      <c r="C160" s="304" t="s">
        <v>293</v>
      </c>
      <c r="D160" s="252"/>
      <c r="E160" s="252"/>
      <c r="F160" s="305" t="s">
        <v>229</v>
      </c>
      <c r="G160" s="252"/>
      <c r="H160" s="304" t="s">
        <v>294</v>
      </c>
      <c r="I160" s="304" t="s">
        <v>264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295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223</v>
      </c>
      <c r="D166" s="267"/>
      <c r="E166" s="267"/>
      <c r="F166" s="267" t="s">
        <v>224</v>
      </c>
      <c r="G166" s="309"/>
      <c r="H166" s="310" t="s">
        <v>50</v>
      </c>
      <c r="I166" s="310" t="s">
        <v>53</v>
      </c>
      <c r="J166" s="267" t="s">
        <v>225</v>
      </c>
      <c r="K166" s="244"/>
    </row>
    <row r="167" s="1" customFormat="1" ht="17.25" customHeight="1">
      <c r="B167" s="245"/>
      <c r="C167" s="269" t="s">
        <v>226</v>
      </c>
      <c r="D167" s="269"/>
      <c r="E167" s="269"/>
      <c r="F167" s="270" t="s">
        <v>227</v>
      </c>
      <c r="G167" s="311"/>
      <c r="H167" s="312"/>
      <c r="I167" s="312"/>
      <c r="J167" s="269" t="s">
        <v>228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232</v>
      </c>
      <c r="D169" s="252"/>
      <c r="E169" s="252"/>
      <c r="F169" s="275" t="s">
        <v>229</v>
      </c>
      <c r="G169" s="252"/>
      <c r="H169" s="252" t="s">
        <v>269</v>
      </c>
      <c r="I169" s="252" t="s">
        <v>231</v>
      </c>
      <c r="J169" s="252">
        <v>120</v>
      </c>
      <c r="K169" s="300"/>
    </row>
    <row r="170" s="1" customFormat="1" ht="15" customHeight="1">
      <c r="B170" s="277"/>
      <c r="C170" s="252" t="s">
        <v>278</v>
      </c>
      <c r="D170" s="252"/>
      <c r="E170" s="252"/>
      <c r="F170" s="275" t="s">
        <v>229</v>
      </c>
      <c r="G170" s="252"/>
      <c r="H170" s="252" t="s">
        <v>279</v>
      </c>
      <c r="I170" s="252" t="s">
        <v>231</v>
      </c>
      <c r="J170" s="252" t="s">
        <v>280</v>
      </c>
      <c r="K170" s="300"/>
    </row>
    <row r="171" s="1" customFormat="1" ht="15" customHeight="1">
      <c r="B171" s="277"/>
      <c r="C171" s="252" t="s">
        <v>177</v>
      </c>
      <c r="D171" s="252"/>
      <c r="E171" s="252"/>
      <c r="F171" s="275" t="s">
        <v>229</v>
      </c>
      <c r="G171" s="252"/>
      <c r="H171" s="252" t="s">
        <v>296</v>
      </c>
      <c r="I171" s="252" t="s">
        <v>231</v>
      </c>
      <c r="J171" s="252" t="s">
        <v>280</v>
      </c>
      <c r="K171" s="300"/>
    </row>
    <row r="172" s="1" customFormat="1" ht="15" customHeight="1">
      <c r="B172" s="277"/>
      <c r="C172" s="252" t="s">
        <v>234</v>
      </c>
      <c r="D172" s="252"/>
      <c r="E172" s="252"/>
      <c r="F172" s="275" t="s">
        <v>235</v>
      </c>
      <c r="G172" s="252"/>
      <c r="H172" s="252" t="s">
        <v>296</v>
      </c>
      <c r="I172" s="252" t="s">
        <v>231</v>
      </c>
      <c r="J172" s="252">
        <v>50</v>
      </c>
      <c r="K172" s="300"/>
    </row>
    <row r="173" s="1" customFormat="1" ht="15" customHeight="1">
      <c r="B173" s="277"/>
      <c r="C173" s="252" t="s">
        <v>237</v>
      </c>
      <c r="D173" s="252"/>
      <c r="E173" s="252"/>
      <c r="F173" s="275" t="s">
        <v>229</v>
      </c>
      <c r="G173" s="252"/>
      <c r="H173" s="252" t="s">
        <v>296</v>
      </c>
      <c r="I173" s="252" t="s">
        <v>239</v>
      </c>
      <c r="J173" s="252"/>
      <c r="K173" s="300"/>
    </row>
    <row r="174" s="1" customFormat="1" ht="15" customHeight="1">
      <c r="B174" s="277"/>
      <c r="C174" s="252" t="s">
        <v>248</v>
      </c>
      <c r="D174" s="252"/>
      <c r="E174" s="252"/>
      <c r="F174" s="275" t="s">
        <v>235</v>
      </c>
      <c r="G174" s="252"/>
      <c r="H174" s="252" t="s">
        <v>296</v>
      </c>
      <c r="I174" s="252" t="s">
        <v>231</v>
      </c>
      <c r="J174" s="252">
        <v>50</v>
      </c>
      <c r="K174" s="300"/>
    </row>
    <row r="175" s="1" customFormat="1" ht="15" customHeight="1">
      <c r="B175" s="277"/>
      <c r="C175" s="252" t="s">
        <v>256</v>
      </c>
      <c r="D175" s="252"/>
      <c r="E175" s="252"/>
      <c r="F175" s="275" t="s">
        <v>235</v>
      </c>
      <c r="G175" s="252"/>
      <c r="H175" s="252" t="s">
        <v>296</v>
      </c>
      <c r="I175" s="252" t="s">
        <v>231</v>
      </c>
      <c r="J175" s="252">
        <v>50</v>
      </c>
      <c r="K175" s="300"/>
    </row>
    <row r="176" s="1" customFormat="1" ht="15" customHeight="1">
      <c r="B176" s="277"/>
      <c r="C176" s="252" t="s">
        <v>254</v>
      </c>
      <c r="D176" s="252"/>
      <c r="E176" s="252"/>
      <c r="F176" s="275" t="s">
        <v>235</v>
      </c>
      <c r="G176" s="252"/>
      <c r="H176" s="252" t="s">
        <v>296</v>
      </c>
      <c r="I176" s="252" t="s">
        <v>231</v>
      </c>
      <c r="J176" s="252">
        <v>50</v>
      </c>
      <c r="K176" s="300"/>
    </row>
    <row r="177" s="1" customFormat="1" ht="15" customHeight="1">
      <c r="B177" s="277"/>
      <c r="C177" s="252" t="s">
        <v>95</v>
      </c>
      <c r="D177" s="252"/>
      <c r="E177" s="252"/>
      <c r="F177" s="275" t="s">
        <v>229</v>
      </c>
      <c r="G177" s="252"/>
      <c r="H177" s="252" t="s">
        <v>297</v>
      </c>
      <c r="I177" s="252" t="s">
        <v>298</v>
      </c>
      <c r="J177" s="252"/>
      <c r="K177" s="300"/>
    </row>
    <row r="178" s="1" customFormat="1" ht="15" customHeight="1">
      <c r="B178" s="277"/>
      <c r="C178" s="252" t="s">
        <v>53</v>
      </c>
      <c r="D178" s="252"/>
      <c r="E178" s="252"/>
      <c r="F178" s="275" t="s">
        <v>229</v>
      </c>
      <c r="G178" s="252"/>
      <c r="H178" s="252" t="s">
        <v>299</v>
      </c>
      <c r="I178" s="252" t="s">
        <v>300</v>
      </c>
      <c r="J178" s="252">
        <v>1</v>
      </c>
      <c r="K178" s="300"/>
    </row>
    <row r="179" s="1" customFormat="1" ht="15" customHeight="1">
      <c r="B179" s="277"/>
      <c r="C179" s="252" t="s">
        <v>49</v>
      </c>
      <c r="D179" s="252"/>
      <c r="E179" s="252"/>
      <c r="F179" s="275" t="s">
        <v>229</v>
      </c>
      <c r="G179" s="252"/>
      <c r="H179" s="252" t="s">
        <v>301</v>
      </c>
      <c r="I179" s="252" t="s">
        <v>231</v>
      </c>
      <c r="J179" s="252">
        <v>20</v>
      </c>
      <c r="K179" s="300"/>
    </row>
    <row r="180" s="1" customFormat="1" ht="15" customHeight="1">
      <c r="B180" s="277"/>
      <c r="C180" s="252" t="s">
        <v>50</v>
      </c>
      <c r="D180" s="252"/>
      <c r="E180" s="252"/>
      <c r="F180" s="275" t="s">
        <v>229</v>
      </c>
      <c r="G180" s="252"/>
      <c r="H180" s="252" t="s">
        <v>302</v>
      </c>
      <c r="I180" s="252" t="s">
        <v>231</v>
      </c>
      <c r="J180" s="252">
        <v>255</v>
      </c>
      <c r="K180" s="300"/>
    </row>
    <row r="181" s="1" customFormat="1" ht="15" customHeight="1">
      <c r="B181" s="277"/>
      <c r="C181" s="252" t="s">
        <v>96</v>
      </c>
      <c r="D181" s="252"/>
      <c r="E181" s="252"/>
      <c r="F181" s="275" t="s">
        <v>229</v>
      </c>
      <c r="G181" s="252"/>
      <c r="H181" s="252" t="s">
        <v>193</v>
      </c>
      <c r="I181" s="252" t="s">
        <v>231</v>
      </c>
      <c r="J181" s="252">
        <v>10</v>
      </c>
      <c r="K181" s="300"/>
    </row>
    <row r="182" s="1" customFormat="1" ht="15" customHeight="1">
      <c r="B182" s="277"/>
      <c r="C182" s="252" t="s">
        <v>97</v>
      </c>
      <c r="D182" s="252"/>
      <c r="E182" s="252"/>
      <c r="F182" s="275" t="s">
        <v>229</v>
      </c>
      <c r="G182" s="252"/>
      <c r="H182" s="252" t="s">
        <v>303</v>
      </c>
      <c r="I182" s="252" t="s">
        <v>264</v>
      </c>
      <c r="J182" s="252"/>
      <c r="K182" s="300"/>
    </row>
    <row r="183" s="1" customFormat="1" ht="15" customHeight="1">
      <c r="B183" s="277"/>
      <c r="C183" s="252" t="s">
        <v>304</v>
      </c>
      <c r="D183" s="252"/>
      <c r="E183" s="252"/>
      <c r="F183" s="275" t="s">
        <v>229</v>
      </c>
      <c r="G183" s="252"/>
      <c r="H183" s="252" t="s">
        <v>305</v>
      </c>
      <c r="I183" s="252" t="s">
        <v>264</v>
      </c>
      <c r="J183" s="252"/>
      <c r="K183" s="300"/>
    </row>
    <row r="184" s="1" customFormat="1" ht="15" customHeight="1">
      <c r="B184" s="277"/>
      <c r="C184" s="252" t="s">
        <v>293</v>
      </c>
      <c r="D184" s="252"/>
      <c r="E184" s="252"/>
      <c r="F184" s="275" t="s">
        <v>229</v>
      </c>
      <c r="G184" s="252"/>
      <c r="H184" s="252" t="s">
        <v>306</v>
      </c>
      <c r="I184" s="252" t="s">
        <v>264</v>
      </c>
      <c r="J184" s="252"/>
      <c r="K184" s="300"/>
    </row>
    <row r="185" s="1" customFormat="1" ht="15" customHeight="1">
      <c r="B185" s="277"/>
      <c r="C185" s="252" t="s">
        <v>99</v>
      </c>
      <c r="D185" s="252"/>
      <c r="E185" s="252"/>
      <c r="F185" s="275" t="s">
        <v>235</v>
      </c>
      <c r="G185" s="252"/>
      <c r="H185" s="252" t="s">
        <v>307</v>
      </c>
      <c r="I185" s="252" t="s">
        <v>231</v>
      </c>
      <c r="J185" s="252">
        <v>50</v>
      </c>
      <c r="K185" s="300"/>
    </row>
    <row r="186" s="1" customFormat="1" ht="15" customHeight="1">
      <c r="B186" s="277"/>
      <c r="C186" s="252" t="s">
        <v>308</v>
      </c>
      <c r="D186" s="252"/>
      <c r="E186" s="252"/>
      <c r="F186" s="275" t="s">
        <v>235</v>
      </c>
      <c r="G186" s="252"/>
      <c r="H186" s="252" t="s">
        <v>309</v>
      </c>
      <c r="I186" s="252" t="s">
        <v>310</v>
      </c>
      <c r="J186" s="252"/>
      <c r="K186" s="300"/>
    </row>
    <row r="187" s="1" customFormat="1" ht="15" customHeight="1">
      <c r="B187" s="277"/>
      <c r="C187" s="252" t="s">
        <v>311</v>
      </c>
      <c r="D187" s="252"/>
      <c r="E187" s="252"/>
      <c r="F187" s="275" t="s">
        <v>235</v>
      </c>
      <c r="G187" s="252"/>
      <c r="H187" s="252" t="s">
        <v>312</v>
      </c>
      <c r="I187" s="252" t="s">
        <v>310</v>
      </c>
      <c r="J187" s="252"/>
      <c r="K187" s="300"/>
    </row>
    <row r="188" s="1" customFormat="1" ht="15" customHeight="1">
      <c r="B188" s="277"/>
      <c r="C188" s="252" t="s">
        <v>313</v>
      </c>
      <c r="D188" s="252"/>
      <c r="E188" s="252"/>
      <c r="F188" s="275" t="s">
        <v>235</v>
      </c>
      <c r="G188" s="252"/>
      <c r="H188" s="252" t="s">
        <v>314</v>
      </c>
      <c r="I188" s="252" t="s">
        <v>310</v>
      </c>
      <c r="J188" s="252"/>
      <c r="K188" s="300"/>
    </row>
    <row r="189" s="1" customFormat="1" ht="15" customHeight="1">
      <c r="B189" s="277"/>
      <c r="C189" s="313" t="s">
        <v>315</v>
      </c>
      <c r="D189" s="252"/>
      <c r="E189" s="252"/>
      <c r="F189" s="275" t="s">
        <v>235</v>
      </c>
      <c r="G189" s="252"/>
      <c r="H189" s="252" t="s">
        <v>316</v>
      </c>
      <c r="I189" s="252" t="s">
        <v>317</v>
      </c>
      <c r="J189" s="314" t="s">
        <v>318</v>
      </c>
      <c r="K189" s="300"/>
    </row>
    <row r="190" s="16" customFormat="1" ht="15" customHeight="1">
      <c r="B190" s="315"/>
      <c r="C190" s="316" t="s">
        <v>319</v>
      </c>
      <c r="D190" s="317"/>
      <c r="E190" s="317"/>
      <c r="F190" s="318" t="s">
        <v>235</v>
      </c>
      <c r="G190" s="317"/>
      <c r="H190" s="317" t="s">
        <v>320</v>
      </c>
      <c r="I190" s="317" t="s">
        <v>317</v>
      </c>
      <c r="J190" s="319" t="s">
        <v>318</v>
      </c>
      <c r="K190" s="320"/>
    </row>
    <row r="191" s="1" customFormat="1" ht="15" customHeight="1">
      <c r="B191" s="277"/>
      <c r="C191" s="313" t="s">
        <v>38</v>
      </c>
      <c r="D191" s="252"/>
      <c r="E191" s="252"/>
      <c r="F191" s="275" t="s">
        <v>229</v>
      </c>
      <c r="G191" s="252"/>
      <c r="H191" s="249" t="s">
        <v>321</v>
      </c>
      <c r="I191" s="252" t="s">
        <v>322</v>
      </c>
      <c r="J191" s="252"/>
      <c r="K191" s="300"/>
    </row>
    <row r="192" s="1" customFormat="1" ht="15" customHeight="1">
      <c r="B192" s="277"/>
      <c r="C192" s="313" t="s">
        <v>323</v>
      </c>
      <c r="D192" s="252"/>
      <c r="E192" s="252"/>
      <c r="F192" s="275" t="s">
        <v>229</v>
      </c>
      <c r="G192" s="252"/>
      <c r="H192" s="252" t="s">
        <v>324</v>
      </c>
      <c r="I192" s="252" t="s">
        <v>264</v>
      </c>
      <c r="J192" s="252"/>
      <c r="K192" s="300"/>
    </row>
    <row r="193" s="1" customFormat="1" ht="15" customHeight="1">
      <c r="B193" s="277"/>
      <c r="C193" s="313" t="s">
        <v>325</v>
      </c>
      <c r="D193" s="252"/>
      <c r="E193" s="252"/>
      <c r="F193" s="275" t="s">
        <v>229</v>
      </c>
      <c r="G193" s="252"/>
      <c r="H193" s="252" t="s">
        <v>326</v>
      </c>
      <c r="I193" s="252" t="s">
        <v>264</v>
      </c>
      <c r="J193" s="252"/>
      <c r="K193" s="300"/>
    </row>
    <row r="194" s="1" customFormat="1" ht="15" customHeight="1">
      <c r="B194" s="277"/>
      <c r="C194" s="313" t="s">
        <v>327</v>
      </c>
      <c r="D194" s="252"/>
      <c r="E194" s="252"/>
      <c r="F194" s="275" t="s">
        <v>235</v>
      </c>
      <c r="G194" s="252"/>
      <c r="H194" s="252" t="s">
        <v>328</v>
      </c>
      <c r="I194" s="252" t="s">
        <v>264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329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330</v>
      </c>
      <c r="D201" s="322"/>
      <c r="E201" s="322"/>
      <c r="F201" s="322" t="s">
        <v>331</v>
      </c>
      <c r="G201" s="323"/>
      <c r="H201" s="322" t="s">
        <v>332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322</v>
      </c>
      <c r="D203" s="252"/>
      <c r="E203" s="252"/>
      <c r="F203" s="275" t="s">
        <v>39</v>
      </c>
      <c r="G203" s="252"/>
      <c r="H203" s="252" t="s">
        <v>333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40</v>
      </c>
      <c r="G204" s="252"/>
      <c r="H204" s="252" t="s">
        <v>334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43</v>
      </c>
      <c r="G205" s="252"/>
      <c r="H205" s="252" t="s">
        <v>335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41</v>
      </c>
      <c r="G206" s="252"/>
      <c r="H206" s="252" t="s">
        <v>336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42</v>
      </c>
      <c r="G207" s="252"/>
      <c r="H207" s="252" t="s">
        <v>337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276</v>
      </c>
      <c r="D209" s="252"/>
      <c r="E209" s="252"/>
      <c r="F209" s="275" t="s">
        <v>75</v>
      </c>
      <c r="G209" s="252"/>
      <c r="H209" s="252" t="s">
        <v>338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171</v>
      </c>
      <c r="G210" s="252"/>
      <c r="H210" s="252" t="s">
        <v>172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169</v>
      </c>
      <c r="G211" s="252"/>
      <c r="H211" s="252" t="s">
        <v>339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173</v>
      </c>
      <c r="G212" s="313"/>
      <c r="H212" s="304" t="s">
        <v>174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175</v>
      </c>
      <c r="G213" s="313"/>
      <c r="H213" s="304" t="s">
        <v>340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300</v>
      </c>
      <c r="D215" s="252"/>
      <c r="E215" s="252"/>
      <c r="F215" s="275">
        <v>1</v>
      </c>
      <c r="G215" s="313"/>
      <c r="H215" s="304" t="s">
        <v>341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342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343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344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Roman Pitka</dc:creator>
  <cp:lastModifiedBy>Ing. Roman Pitka</cp:lastModifiedBy>
  <dcterms:created xsi:type="dcterms:W3CDTF">2025-07-30T14:07:34Z</dcterms:created>
  <dcterms:modified xsi:type="dcterms:W3CDTF">2025-07-30T14:07:36Z</dcterms:modified>
</cp:coreProperties>
</file>